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iranda\Desktop\ProjetosUM\DWR-19\02Others\"/>
    </mc:Choice>
  </mc:AlternateContent>
  <xr:revisionPtr revIDLastSave="0" documentId="13_ncr:1_{8C20CC8C-354A-4032-A21D-31610281C9C3}" xr6:coauthVersionLast="47" xr6:coauthVersionMax="47" xr10:uidLastSave="{00000000-0000-0000-0000-000000000000}"/>
  <bookViews>
    <workbookView xWindow="-108" yWindow="-108" windowWidth="23256" windowHeight="12576" activeTab="4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H3" i="3"/>
  <c r="E8" i="3"/>
  <c r="E6" i="3"/>
  <c r="E29" i="2"/>
  <c r="E30" i="2"/>
  <c r="E31" i="2"/>
  <c r="E32" i="2"/>
  <c r="E33" i="2"/>
  <c r="E34" i="2"/>
  <c r="E23" i="2"/>
  <c r="E13" i="2"/>
  <c r="E31" i="1"/>
  <c r="E33" i="1"/>
  <c r="E34" i="1"/>
  <c r="E35" i="1"/>
  <c r="E36" i="1"/>
  <c r="E37" i="1"/>
  <c r="E38" i="1"/>
  <c r="E39" i="1"/>
  <c r="E40" i="1"/>
  <c r="E25" i="1"/>
  <c r="E26" i="1"/>
  <c r="E27" i="1"/>
  <c r="E28" i="1"/>
  <c r="E29" i="1"/>
  <c r="E30" i="1"/>
  <c r="E22" i="2"/>
  <c r="E24" i="2"/>
  <c r="E25" i="2"/>
  <c r="E26" i="2"/>
  <c r="E27" i="2"/>
  <c r="E28" i="2"/>
  <c r="D21" i="2"/>
  <c r="D16" i="2"/>
  <c r="D20" i="2"/>
  <c r="D18" i="2"/>
  <c r="D19" i="2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7" i="3"/>
  <c r="H2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9" i="1"/>
  <c r="E10" i="1"/>
  <c r="E11" i="1"/>
  <c r="E12" i="1"/>
  <c r="E13" i="1"/>
  <c r="E14" i="1"/>
  <c r="E6" i="1"/>
  <c r="E5" i="1"/>
  <c r="E7" i="1"/>
  <c r="E3" i="1"/>
  <c r="E4" i="1"/>
  <c r="E2" i="1"/>
  <c r="B2" i="2" l="1"/>
  <c r="H3" i="6"/>
  <c r="H3" i="7"/>
  <c r="H10" i="1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<sst xmlns="http://schemas.openxmlformats.org/spreadsheetml/2006/main" count="157" uniqueCount="95">
  <si>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</si>
  <si>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</si>
  <si>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</si>
  <si>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</si>
  <si>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</si>
  <si>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</si>
  <si>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</si>
  <si>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</si>
  <si>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</si>
  <si>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</si>
  <si>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</si>
  <si>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</si>
  <si>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</si>
  <si>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</si>
  <si>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</si>
  <si>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</si>
  <si>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</si>
  <si>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</si>
  <si>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</si>
  <si>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</si>
  <si>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</si>
  <si>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</si>
  <si>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</si>
  <si>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</si>
  <si>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</si>
  <si>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</si>
  <si>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</si>
  <si>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</si>
  <si>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</si>
  <si>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</si>
  <si>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</si>
  <si>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</si>
  <si>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</si>
  <si>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</si>
  <si>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</si>
  <si>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</si>
  <si>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</si>
  <si>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</si>
  <si>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</si>
  <si>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</si>
  <si>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</si>
  <si>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</si>
  <si>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</si>
  <si>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</si>
  <si>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</si>
  <si>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</si>
  <si>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</si>
  <si>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</si>
  <si>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</si>
  <si>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</si>
  <si>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</si>
  <si>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</si>
  <si>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</si>
  <si>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</si>
  <si>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</si>
  <si>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</si>
  <si>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</si>
  <si>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</si>
  <si>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</si>
  <si>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</si>
  <si>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</si>
  <si>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</si>
  <si>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</si>
  <si>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</si>
  <si>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</si>
  <si>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</si>
  <si>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</si>
  <si>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</si>
  <si>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</si>
  <si>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</si>
  <si>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</si>
  <si>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</si>
  <si>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</si>
  <si>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</si>
  <si>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</si>
  <si>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</si>
  <si>
    <t>Criação da Shield para STM. Continuação da implementação da FSM</t>
  </si>
  <si>
    <t>Implementação da FSM</t>
  </si>
  <si>
    <t>Atualização dos periféricos e pinos a usar na STM</t>
  </si>
  <si>
    <t>Implementação e testes da FSM</t>
  </si>
  <si>
    <t>Manga Espiral Wrapping 20-60mm</t>
  </si>
  <si>
    <t>Fusivel 3A</t>
  </si>
  <si>
    <t>Guimocircuito</t>
  </si>
  <si>
    <t>PCB Shield STM32F767ZI</t>
  </si>
  <si>
    <t>Mauser</t>
  </si>
  <si>
    <t>Barra (2x8) fêmea 2,54 mm PCB</t>
  </si>
  <si>
    <t>Barra (2x10) fêmea 2,54 mm PCB</t>
  </si>
  <si>
    <t>Barra (2x16) fêmea 2,54 mm PCB</t>
  </si>
  <si>
    <t>Barra (2x17) fêmea 2,54 mm PCB</t>
  </si>
  <si>
    <t>Barra (2x3) fêmea 2,54 mm PCB</t>
  </si>
  <si>
    <t>Barra (1x6) fêmea 2,54 mm PCB</t>
  </si>
  <si>
    <t>Parte Mecânica (Sensor Distancia/Sensor linha/Furos Fonte/RFID)</t>
  </si>
  <si>
    <t>Montagem integral dos circuitos (I)</t>
  </si>
  <si>
    <t>Montagem integral dos circuitos (II)</t>
  </si>
  <si>
    <t>Diagramas mecânicos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</si>
</sst>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40" totalsRowShown="0" headerRowDxfId="43" dataDxfId="42">
  <autoFilter ref="A1:E40" xr:uid="{1B66A83B-1E9C-400A-A414-4BA5EB76EA0B}"/>
  <tableColumns count="5">
    <tableColumn id="1" xr3:uid="{5AD32248-1077-464B-A7D3-70E7C7D94823}" name="Day" dataDxfId="41"/>
    <tableColumn id="2" xr3:uid="{1C9ADB5E-D81F-498C-9278-7858E935AA74}" name="Start Time" dataDxfId="40"/>
    <tableColumn id="5" xr3:uid="{ED087065-3F1F-4D46-914E-DD7DE82F29BC}" name="Tasks" dataDxfId="39"/>
    <tableColumn id="3" xr3:uid="{93C97E1E-2A55-43A9-B68E-0598C0D09F28}" name="End Time" dataDxfId="38"/>
    <tableColumn id="6" xr3:uid="{8EF2F89D-4902-4239-8ABF-0BE7E4EB90FB}" name="Duration" dataDxfId="3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5" dataDxfId="34">
  <autoFilter ref="A1:E24" xr:uid="{1B66A83B-1E9C-400A-A414-4BA5EB76EA0B}"/>
  <tableColumns count="5">
    <tableColumn id="1" xr3:uid="{85BD1EC3-C0E7-4EF0-98EF-4F01B8EAE2F3}" name="Day" dataDxfId="33"/>
    <tableColumn id="2" xr3:uid="{80C27C96-FD1C-4830-8F54-DE84DCED9808}" name="Start Time" dataDxfId="32"/>
    <tableColumn id="5" xr3:uid="{E682CF64-62B3-4421-B8AD-391788F8B766}" name="Tasks" dataDxfId="31"/>
    <tableColumn id="3" xr3:uid="{55984218-71D5-4765-A54E-70BE13A4FCD0}" name="End Time" dataDxfId="30"/>
    <tableColumn id="6" xr3:uid="{43527839-801E-4BC5-98C8-9C34FFF7BB0E}" name="Duration" dataDxfId="29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6" dataDxfId="25">
  <autoFilter ref="A1:E24" xr:uid="{1B66A83B-1E9C-400A-A414-4BA5EB76EA0B}"/>
  <tableColumns count="5">
    <tableColumn id="1" xr3:uid="{A4DFB97C-4464-453F-AD2D-952EA90CBC4C}" name="Day" dataDxfId="24"/>
    <tableColumn id="2" xr3:uid="{7359B1B8-25A1-488F-9454-F129E3980E2C}" name="Start Time" dataDxfId="23"/>
    <tableColumn id="5" xr3:uid="{DB5689D0-C83B-4C58-97ED-3DC5F0173095}" name="Tasks" dataDxfId="22"/>
    <tableColumn id="3" xr3:uid="{88D3CCB8-C055-417E-8841-9F5313B61FD7}" name="End Time" dataDxfId="21"/>
    <tableColumn id="6" xr3:uid="{41FB43E1-33AF-4967-9F0E-5C323F87396C}" name="Duration" dataDxfId="20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8" dataDxfId="17">
  <autoFilter ref="A1:E24" xr:uid="{1B66A83B-1E9C-400A-A414-4BA5EB76EA0B}"/>
  <tableColumns count="5">
    <tableColumn id="1" xr3:uid="{A3058E71-0408-4675-905B-61C9BCB4A03A}" name="Day" dataDxfId="16"/>
    <tableColumn id="2" xr3:uid="{73EE3472-34B0-4B87-B603-EB02C7ACF80C}" name="Start Time" dataDxfId="15"/>
    <tableColumn id="5" xr3:uid="{AB750483-1219-4286-A895-D20CC8A604A9}" name="Tasks" dataDxfId="14"/>
    <tableColumn id="3" xr3:uid="{CDD8475B-DB00-4CBB-96E5-BC585B3E0DA4}" name="End Time" dataDxfId="13"/>
    <tableColumn id="6" xr3:uid="{D80CBB36-36CA-48CD-A047-EB01578B76D2}" name="Duration" dataDxfId="12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34" totalsRowShown="0" headerRowDxfId="11" dataDxfId="10">
  <autoFilter ref="A5:E34" xr:uid="{911E91EB-1FF0-4A89-BC68-6C79F4F7C5B8}"/>
  <tableColumns count="5">
    <tableColumn id="4" xr3:uid="{A529EA0B-F631-485F-93E8-036470D20E27}" name="Loja" dataDxfId="9"/>
    <tableColumn id="1" xr3:uid="{EDF7F017-6B30-4C05-AB54-2B6FFD1E3BD0}" name="Produto" dataDxfId="8"/>
    <tableColumn id="5" xr3:uid="{680017A8-58D2-4CFC-9B77-D751A4F9C07C}" name="QTD" dataDxfId="7"/>
    <tableColumn id="3" xr3:uid="{F1F1EEB3-3097-4AE2-9314-8060F10DBFCF}" name="Preço_uni" dataDxfId="6"/>
    <tableColumn id="2" xr3:uid="{CF896882-81A8-489C-B959-4EC89B14AAB9}" name="HiperLink" dataDxfId="5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40"/>
  <sheetViews>
    <sheetView topLeftCell="A13" zoomScale="115" zoomScaleNormal="115" workbookViewId="0">
      <selection activeCell="H13" sqref="H13"/>
    </sheetView>
  </sheetViews>
  <sheetFormatPr defaultRowHeight="14.4" x14ac:dyDescent="0.3"/>
  <cols>
    <col min="1" max="1" width="8.77734375" bestFit="1" customWidth="1"/>
    <col min="2" max="2" width="14.5546875" bestFit="1" customWidth="1"/>
    <col min="3" max="3" width="61.21875" customWidth="1"/>
    <col min="4" max="4" width="13.77734375" style="34" bestFit="1" customWidth="1"/>
    <col min="5" max="5" width="13.21875" bestFit="1" customWidth="1"/>
    <col min="7" max="7" width="19.21875" bestFit="1" customWidth="1"/>
    <col min="8" max="8" width="19.777343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33" t="s">
        <v>2</v>
      </c>
      <c r="E1" s="5" t="s">
        <v>3</v>
      </c>
      <c r="G1" s="35" t="s">
        <v>40</v>
      </c>
      <c r="H1" s="35"/>
    </row>
    <row r="2" spans="1:8" x14ac:dyDescent="0.3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3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3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3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3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8</v>
      </c>
    </row>
    <row r="7" spans="1:8" x14ac:dyDescent="0.3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3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5" t="s">
        <v>38</v>
      </c>
      <c r="H8" s="35"/>
    </row>
    <row r="9" spans="1:8" x14ac:dyDescent="0.3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30</v>
      </c>
    </row>
    <row r="10" spans="1:8" x14ac:dyDescent="0.3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4.7874999999999996</v>
      </c>
    </row>
    <row r="11" spans="1:8" x14ac:dyDescent="0.3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3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5" t="s">
        <v>31</v>
      </c>
      <c r="H12" s="35"/>
    </row>
    <row r="13" spans="1:8" x14ac:dyDescent="0.3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6.426388888888888</v>
      </c>
    </row>
    <row r="14" spans="1:8" x14ac:dyDescent="0.3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6.426388888888888</v>
      </c>
    </row>
    <row r="15" spans="1:8" x14ac:dyDescent="0.3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5.4854166666666666</v>
      </c>
    </row>
    <row r="16" spans="1:8" x14ac:dyDescent="0.3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5.4854166666666666</v>
      </c>
    </row>
    <row r="17" spans="1:8" x14ac:dyDescent="0.3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5.6451388888888889</v>
      </c>
    </row>
    <row r="18" spans="1:8" x14ac:dyDescent="0.3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5.6451388888888889</v>
      </c>
    </row>
    <row r="19" spans="1:8" x14ac:dyDescent="0.3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3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3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3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3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3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3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3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3">
      <c r="A27" s="2">
        <v>44356</v>
      </c>
      <c r="B27" s="3">
        <v>1</v>
      </c>
      <c r="C27" s="4" t="s">
        <v>77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3">
      <c r="A28" s="2">
        <v>44356</v>
      </c>
      <c r="B28" s="3">
        <v>0.41666666666666669</v>
      </c>
      <c r="C28" s="4" t="s">
        <v>76</v>
      </c>
      <c r="D28" s="3">
        <v>1</v>
      </c>
      <c r="E28" s="3">
        <f>Tabela1[[#This Row],[End Time]]-Tabela1[[#This Row],[Start Time]]</f>
        <v>0.58333333333333326</v>
      </c>
    </row>
    <row r="29" spans="1:8" x14ac:dyDescent="0.3">
      <c r="A29" s="2">
        <v>44356</v>
      </c>
      <c r="B29" s="3">
        <v>1</v>
      </c>
      <c r="C29" s="4" t="s">
        <v>78</v>
      </c>
      <c r="D29" s="3">
        <v>1.0833333333333333</v>
      </c>
      <c r="E29" s="3">
        <f>Tabela1[[#This Row],[End Time]]-Tabela1[[#This Row],[Start Time]]</f>
        <v>8.3333333333333259E-2</v>
      </c>
    </row>
    <row r="30" spans="1:8" x14ac:dyDescent="0.3">
      <c r="A30" s="2">
        <v>44357</v>
      </c>
      <c r="B30" s="3">
        <v>0.39583333333333331</v>
      </c>
      <c r="C30" s="4" t="s">
        <v>79</v>
      </c>
      <c r="D30" s="3">
        <v>1</v>
      </c>
      <c r="E30" s="3">
        <f>Tabela1[[#This Row],[End Time]]-Tabela1[[#This Row],[Start Time]]</f>
        <v>0.60416666666666674</v>
      </c>
    </row>
    <row r="31" spans="1:8" x14ac:dyDescent="0.3">
      <c r="A31" s="2">
        <v>44358</v>
      </c>
      <c r="B31" s="3">
        <v>0.375</v>
      </c>
      <c r="C31" s="4" t="s">
        <v>79</v>
      </c>
      <c r="D31" s="3">
        <v>0.77083333333333337</v>
      </c>
      <c r="E31" s="3">
        <f>Tabela1[[#This Row],[End Time]]-Tabela1[[#This Row],[Start Time]]</f>
        <v>0.39583333333333337</v>
      </c>
    </row>
    <row r="32" spans="1:8" x14ac:dyDescent="0.3">
      <c r="A32" s="2"/>
      <c r="B32" s="3"/>
      <c r="C32" s="4"/>
      <c r="D32" s="3"/>
      <c r="E32" s="3">
        <f>Tabela1[[#This Row],[End Time]]-Tabela1[[#This Row],[Start Time]]</f>
        <v>0</v>
      </c>
    </row>
    <row r="33" spans="1:5" x14ac:dyDescent="0.3">
      <c r="A33" s="1"/>
      <c r="B33" s="3"/>
      <c r="C33" s="4"/>
      <c r="D33" s="3"/>
      <c r="E33" s="3">
        <f>Tabela1[[#This Row],[End Time]]-Tabela1[[#This Row],[Start Time]]</f>
        <v>0</v>
      </c>
    </row>
    <row r="34" spans="1:5" x14ac:dyDescent="0.3">
      <c r="A34" s="1"/>
      <c r="B34" s="3"/>
      <c r="C34" s="4"/>
      <c r="D34" s="3"/>
      <c r="E34" s="3">
        <f>Tabela1[[#This Row],[End Time]]-Tabela1[[#This Row],[Start Time]]</f>
        <v>0</v>
      </c>
    </row>
    <row r="35" spans="1:5" x14ac:dyDescent="0.3">
      <c r="A35" s="1"/>
      <c r="B35" s="3"/>
      <c r="C35" s="4"/>
      <c r="D35" s="3"/>
      <c r="E35" s="3">
        <f>Tabela1[[#This Row],[End Time]]-Tabela1[[#This Row],[Start Time]]</f>
        <v>0</v>
      </c>
    </row>
    <row r="36" spans="1:5" x14ac:dyDescent="0.3">
      <c r="A36" s="1"/>
      <c r="B36" s="3"/>
      <c r="C36" s="4"/>
      <c r="D36" s="3"/>
      <c r="E36" s="3">
        <f>Tabela1[[#This Row],[End Time]]-Tabela1[[#This Row],[Start Time]]</f>
        <v>0</v>
      </c>
    </row>
    <row r="37" spans="1:5" x14ac:dyDescent="0.3">
      <c r="A37" s="1"/>
      <c r="B37" s="3"/>
      <c r="C37" s="4"/>
      <c r="D37" s="3"/>
      <c r="E37" s="3">
        <f>Tabela1[[#This Row],[End Time]]-Tabela1[[#This Row],[Start Time]]</f>
        <v>0</v>
      </c>
    </row>
    <row r="38" spans="1:5" x14ac:dyDescent="0.3">
      <c r="A38" s="1"/>
      <c r="B38" s="3"/>
      <c r="C38" s="4"/>
      <c r="D38" s="3"/>
      <c r="E38" s="3">
        <f>Tabela1[[#This Row],[End Time]]-Tabela1[[#This Row],[Start Time]]</f>
        <v>0</v>
      </c>
    </row>
    <row r="39" spans="1:5" x14ac:dyDescent="0.3">
      <c r="A39" s="1"/>
      <c r="B39" s="3"/>
      <c r="C39" s="4"/>
      <c r="D39" s="3"/>
      <c r="E39" s="3">
        <f>Tabela1[[#This Row],[End Time]]-Tabela1[[#This Row],[Start Time]]</f>
        <v>0</v>
      </c>
    </row>
    <row r="40" spans="1:5" x14ac:dyDescent="0.3">
      <c r="A40" s="1"/>
      <c r="B40" s="3"/>
      <c r="C40" s="4"/>
      <c r="D40" s="3"/>
      <c r="E4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1 A33:A40">
    <cfRule type="duplicateValues" dxfId="44" priority="3"/>
  </conditionalFormatting>
  <conditionalFormatting sqref="A1:A20">
    <cfRule type="duplicateValues" priority="2"/>
  </conditionalFormatting>
  <conditionalFormatting sqref="A32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30" zoomScaleNormal="130" workbookViewId="0">
      <selection activeCell="H3" sqref="H3"/>
    </sheetView>
  </sheetViews>
  <sheetFormatPr defaultRowHeight="14.4" x14ac:dyDescent="0.3"/>
  <cols>
    <col min="1" max="1" width="8.77734375" bestFit="1" customWidth="1"/>
    <col min="2" max="2" width="14.5546875" bestFit="1" customWidth="1"/>
    <col min="3" max="3" width="69" customWidth="1"/>
    <col min="4" max="4" width="13.77734375" bestFit="1" customWidth="1"/>
    <col min="5" max="5" width="13.21875" bestFit="1" customWidth="1"/>
    <col min="7" max="7" width="18" bestFit="1" customWidth="1"/>
    <col min="8" max="8" width="19.777343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3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7</v>
      </c>
    </row>
    <row r="3" spans="1:8" x14ac:dyDescent="0.3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1.6388888888888884</v>
      </c>
    </row>
    <row r="4" spans="1:8" x14ac:dyDescent="0.3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3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5" t="s">
        <v>39</v>
      </c>
      <c r="H5" s="35"/>
    </row>
    <row r="6" spans="1:8" x14ac:dyDescent="0.3">
      <c r="A6" s="2">
        <v>44359</v>
      </c>
      <c r="B6" s="3">
        <v>0.58333333333333337</v>
      </c>
      <c r="C6" s="4" t="s">
        <v>91</v>
      </c>
      <c r="D6" s="3">
        <v>0.77083333333333337</v>
      </c>
      <c r="E6" s="3">
        <f>Tabela14[[#This Row],[End Time]]-Tabela14[[#This Row],[Start Time]]</f>
        <v>0.1875</v>
      </c>
      <c r="G6" s="36" t="s">
        <v>32</v>
      </c>
      <c r="H6" s="36"/>
    </row>
    <row r="7" spans="1:8" x14ac:dyDescent="0.3">
      <c r="A7" s="2">
        <v>44360</v>
      </c>
      <c r="B7" s="3">
        <v>0.375</v>
      </c>
      <c r="C7" s="4" t="s">
        <v>92</v>
      </c>
      <c r="D7" s="3">
        <v>0.54166666666666663</v>
      </c>
      <c r="E7" s="3">
        <f>Tabela14[[#This Row],[End Time]]-Tabela14[[#This Row],[Start Time]]</f>
        <v>0.16666666666666663</v>
      </c>
      <c r="G7" s="36" t="s">
        <v>33</v>
      </c>
      <c r="H7" s="36"/>
    </row>
    <row r="8" spans="1:8" x14ac:dyDescent="0.3">
      <c r="A8" s="2">
        <v>44360</v>
      </c>
      <c r="B8" s="3">
        <v>0.58333333333333337</v>
      </c>
      <c r="C8" s="4" t="s">
        <v>93</v>
      </c>
      <c r="D8" s="3">
        <v>0.875</v>
      </c>
      <c r="E8" s="3">
        <f>Tabela14[[#This Row],[End Time]]-Tabela14[[#This Row],[Start Time]]</f>
        <v>0.29166666666666663</v>
      </c>
    </row>
    <row r="9" spans="1:8" x14ac:dyDescent="0.3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3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3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3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3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3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3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3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3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3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3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3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3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3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3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3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7 A9:A24">
    <cfRule type="duplicateValues" dxfId="3" priority="6"/>
  </conditionalFormatting>
  <conditionalFormatting sqref="A1:A2 A4:A7 A9:A20">
    <cfRule type="duplicateValues" priority="5"/>
  </conditionalFormatting>
  <conditionalFormatting sqref="A3">
    <cfRule type="duplicateValues" dxfId="36" priority="4"/>
  </conditionalFormatting>
  <conditionalFormatting sqref="A3">
    <cfRule type="duplicateValues" priority="3"/>
  </conditionalFormatting>
  <conditionalFormatting sqref="A8">
    <cfRule type="duplicateValues" dxfId="2" priority="2"/>
  </conditionalFormatting>
  <conditionalFormatting sqref="A8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7" sqref="C7"/>
    </sheetView>
  </sheetViews>
  <sheetFormatPr defaultRowHeight="14.4" x14ac:dyDescent="0.3"/>
  <cols>
    <col min="1" max="1" width="8.77734375" bestFit="1" customWidth="1"/>
    <col min="2" max="2" width="14.5546875" bestFit="1" customWidth="1"/>
    <col min="3" max="3" width="61.21875" customWidth="1"/>
    <col min="4" max="4" width="13.77734375" bestFit="1" customWidth="1"/>
    <col min="5" max="5" width="13.21875" bestFit="1" customWidth="1"/>
    <col min="7" max="7" width="18" bestFit="1" customWidth="1"/>
    <col min="8" max="8" width="19.777343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3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5</v>
      </c>
    </row>
    <row r="3" spans="1:8" x14ac:dyDescent="0.3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0.69791666666666674</v>
      </c>
    </row>
    <row r="4" spans="1:8" x14ac:dyDescent="0.3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3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5" t="s">
        <v>39</v>
      </c>
      <c r="H5" s="35"/>
    </row>
    <row r="6" spans="1:8" x14ac:dyDescent="0.3">
      <c r="A6" s="2">
        <v>44358</v>
      </c>
      <c r="B6" s="3">
        <v>0.875</v>
      </c>
      <c r="C6" s="4" t="s">
        <v>94</v>
      </c>
      <c r="D6" s="3">
        <v>1</v>
      </c>
      <c r="E6" s="3">
        <f>Tabela147[[#This Row],[End Time]]-Tabela147[[#This Row],[Start Time]]</f>
        <v>0.125</v>
      </c>
      <c r="G6" s="36" t="s">
        <v>34</v>
      </c>
      <c r="H6" s="36"/>
    </row>
    <row r="7" spans="1:8" x14ac:dyDescent="0.3">
      <c r="A7" s="2"/>
      <c r="B7" s="3"/>
      <c r="C7" s="4"/>
      <c r="D7" s="3"/>
      <c r="E7" s="3">
        <f>Tabela147[[#This Row],[End Time]]-Tabela147[[#This Row],[Start Time]]</f>
        <v>0</v>
      </c>
      <c r="G7" s="36" t="s">
        <v>35</v>
      </c>
      <c r="H7" s="36"/>
    </row>
    <row r="8" spans="1:8" x14ac:dyDescent="0.3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3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3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3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3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3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3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3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3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3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3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3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3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3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3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3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3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8" priority="6"/>
  </conditionalFormatting>
  <conditionalFormatting sqref="A1:A2 A4 A6:A20">
    <cfRule type="duplicateValues" priority="5"/>
  </conditionalFormatting>
  <conditionalFormatting sqref="A3">
    <cfRule type="duplicateValues" dxfId="27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15" zoomScaleNormal="115" workbookViewId="0">
      <selection activeCell="A6" sqref="A6"/>
    </sheetView>
  </sheetViews>
  <sheetFormatPr defaultRowHeight="14.4" x14ac:dyDescent="0.3"/>
  <cols>
    <col min="1" max="1" width="8.77734375" bestFit="1" customWidth="1"/>
    <col min="2" max="2" width="14.5546875" bestFit="1" customWidth="1"/>
    <col min="3" max="3" width="67.5546875" bestFit="1" customWidth="1"/>
    <col min="4" max="4" width="13.77734375" bestFit="1" customWidth="1"/>
    <col min="5" max="5" width="13.21875" bestFit="1" customWidth="1"/>
    <col min="7" max="7" width="18" bestFit="1" customWidth="1"/>
    <col min="8" max="8" width="19.777343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3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4</v>
      </c>
    </row>
    <row r="3" spans="1:8" x14ac:dyDescent="0.3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0.85763888888888895</v>
      </c>
    </row>
    <row r="4" spans="1:8" x14ac:dyDescent="0.3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3">
      <c r="A5" s="2">
        <v>44359</v>
      </c>
      <c r="B5" s="3">
        <v>0.875</v>
      </c>
      <c r="C5" s="4" t="s">
        <v>77</v>
      </c>
      <c r="D5" s="3">
        <v>1</v>
      </c>
      <c r="E5" s="3">
        <f>Tabela1478[[#This Row],[End Time]]-Tabela1478[[#This Row],[Start Time]]</f>
        <v>0.125</v>
      </c>
      <c r="G5" s="35" t="s">
        <v>39</v>
      </c>
      <c r="H5" s="35"/>
    </row>
    <row r="6" spans="1:8" x14ac:dyDescent="0.3">
      <c r="A6" s="2"/>
      <c r="B6" s="3"/>
      <c r="C6" s="4"/>
      <c r="D6" s="3"/>
      <c r="E6" s="3">
        <f>Tabela1478[[#This Row],[End Time]]-Tabela1478[[#This Row],[Start Time]]</f>
        <v>0</v>
      </c>
      <c r="G6" s="36" t="s">
        <v>36</v>
      </c>
      <c r="H6" s="36"/>
    </row>
    <row r="7" spans="1:8" x14ac:dyDescent="0.3">
      <c r="A7" s="2"/>
      <c r="B7" s="3"/>
      <c r="C7" s="4"/>
      <c r="D7" s="3"/>
      <c r="E7" s="3">
        <f>Tabela1478[[#This Row],[End Time]]-Tabela1478[[#This Row],[Start Time]]</f>
        <v>0</v>
      </c>
      <c r="G7" s="36" t="s">
        <v>37</v>
      </c>
      <c r="H7" s="36"/>
    </row>
    <row r="8" spans="1:8" x14ac:dyDescent="0.3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3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3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3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3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3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3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3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3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3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3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3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3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3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3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3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3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9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34"/>
  <sheetViews>
    <sheetView tabSelected="1" zoomScale="115" zoomScaleNormal="115" workbookViewId="0">
      <selection activeCell="A25" sqref="A25:E25"/>
    </sheetView>
  </sheetViews>
  <sheetFormatPr defaultRowHeight="14.4" x14ac:dyDescent="0.3"/>
  <cols>
    <col min="1" max="1" width="12.21875" customWidth="1"/>
    <col min="2" max="2" width="58.44140625" bestFit="1" customWidth="1"/>
    <col min="3" max="3" width="9.21875" bestFit="1" customWidth="1"/>
    <col min="4" max="4" width="14.44140625" bestFit="1" customWidth="1"/>
    <col min="5" max="5" width="58.44140625" bestFit="1" customWidth="1"/>
  </cols>
  <sheetData>
    <row r="2" spans="1:5" x14ac:dyDescent="0.3">
      <c r="A2" s="6" t="s">
        <v>19</v>
      </c>
      <c r="B2" s="20">
        <f>SUMPRODUCT(Tabela2[QTD], Tabela2[Preço_uni])</f>
        <v>97.190219999999997</v>
      </c>
    </row>
    <row r="5" spans="1:5" x14ac:dyDescent="0.3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3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3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3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3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3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3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3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3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3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3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3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3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3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3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3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3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3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3">
      <c r="A23" s="9" t="s">
        <v>67</v>
      </c>
      <c r="B23" s="10" t="s">
        <v>81</v>
      </c>
      <c r="C23" s="1">
        <v>1</v>
      </c>
      <c r="D23" s="7">
        <v>0.1</v>
      </c>
      <c r="E23" s="8" t="str">
        <f>HYPERLINK("https://www.alfaelektor.pt/item.php?id=2198",Tabela2[[#This Row],[Produto]])</f>
        <v>Fusivel 3A</v>
      </c>
    </row>
    <row r="24" spans="1:5" x14ac:dyDescent="0.3">
      <c r="A24" s="9" t="s">
        <v>67</v>
      </c>
      <c r="B24" s="10" t="s">
        <v>80</v>
      </c>
      <c r="C24" s="1">
        <v>1</v>
      </c>
      <c r="D24" s="7">
        <v>5.5</v>
      </c>
      <c r="E24" s="8" t="str">
        <f>HYPERLINK(,Tabela2[[#This Row],[Produto]])</f>
        <v>Manga Espiral Wrapping 20-60mm</v>
      </c>
    </row>
    <row r="25" spans="1:5" x14ac:dyDescent="0.3">
      <c r="A25" s="9" t="s">
        <v>82</v>
      </c>
      <c r="B25" s="10" t="s">
        <v>83</v>
      </c>
      <c r="C25" s="1">
        <v>1</v>
      </c>
      <c r="D25" s="7"/>
      <c r="E25" s="8" t="str">
        <f>HYPERLINK(,Tabela2[[#This Row],[Produto]])</f>
        <v>PCB Shield STM32F767ZI</v>
      </c>
    </row>
    <row r="26" spans="1:5" x14ac:dyDescent="0.3">
      <c r="A26" s="9" t="s">
        <v>84</v>
      </c>
      <c r="B26" s="10" t="s">
        <v>85</v>
      </c>
      <c r="C26" s="1">
        <v>1</v>
      </c>
      <c r="D26" s="7">
        <v>0.3</v>
      </c>
      <c r="E26" s="8" t="str">
        <f>HYPERLINK(,Tabela2[[#This Row],[Produto]])</f>
        <v>Barra (2x8) fêmea 2,54 mm PCB</v>
      </c>
    </row>
    <row r="27" spans="1:5" x14ac:dyDescent="0.3">
      <c r="A27" s="9" t="s">
        <v>84</v>
      </c>
      <c r="B27" s="10" t="s">
        <v>86</v>
      </c>
      <c r="C27" s="1">
        <v>1</v>
      </c>
      <c r="D27" s="7">
        <v>0.4</v>
      </c>
      <c r="E27" s="8" t="str">
        <f>HYPERLINK(,Tabela2[[#This Row],[Produto]])</f>
        <v>Barra (2x10) fêmea 2,54 mm PCB</v>
      </c>
    </row>
    <row r="28" spans="1:5" x14ac:dyDescent="0.3">
      <c r="A28" s="9" t="s">
        <v>84</v>
      </c>
      <c r="B28" s="10" t="s">
        <v>87</v>
      </c>
      <c r="C28" s="1">
        <v>1</v>
      </c>
      <c r="D28" s="7">
        <v>0.62</v>
      </c>
      <c r="E28" s="8" t="str">
        <f>HYPERLINK(,Tabela2[[#This Row],[Produto]])</f>
        <v>Barra (2x16) fêmea 2,54 mm PCB</v>
      </c>
    </row>
    <row r="29" spans="1:5" x14ac:dyDescent="0.3">
      <c r="A29" s="9" t="s">
        <v>84</v>
      </c>
      <c r="B29" s="10" t="s">
        <v>88</v>
      </c>
      <c r="C29" s="1">
        <v>1</v>
      </c>
      <c r="D29" s="7">
        <v>0.69</v>
      </c>
      <c r="E29" s="8" t="str">
        <f>HYPERLINK(,Tabela2[[#This Row],[Produto]])</f>
        <v>Barra (2x17) fêmea 2,54 mm PCB</v>
      </c>
    </row>
    <row r="30" spans="1:5" x14ac:dyDescent="0.3">
      <c r="A30" s="9" t="s">
        <v>84</v>
      </c>
      <c r="B30" s="10" t="s">
        <v>89</v>
      </c>
      <c r="C30" s="1">
        <v>2</v>
      </c>
      <c r="D30" s="7">
        <v>0.16</v>
      </c>
      <c r="E30" s="8" t="str">
        <f>HYPERLINK(,Tabela2[[#This Row],[Produto]])</f>
        <v>Barra (2x3) fêmea 2,54 mm PCB</v>
      </c>
    </row>
    <row r="31" spans="1:5" x14ac:dyDescent="0.3">
      <c r="A31" s="9" t="s">
        <v>84</v>
      </c>
      <c r="B31" s="10" t="s">
        <v>90</v>
      </c>
      <c r="C31" s="1">
        <v>1</v>
      </c>
      <c r="D31" s="7">
        <v>0.09</v>
      </c>
      <c r="E31" s="8" t="str">
        <f>HYPERLINK(,Tabela2[[#This Row],[Produto]])</f>
        <v>Barra (1x6) fêmea 2,54 mm PCB</v>
      </c>
    </row>
    <row r="32" spans="1:5" x14ac:dyDescent="0.3">
      <c r="A32" s="9"/>
      <c r="B32" s="10"/>
      <c r="C32" s="1"/>
      <c r="D32" s="7"/>
      <c r="E32" s="8">
        <f>HYPERLINK(,Tabela2[[#This Row],[Produto]])</f>
        <v>0</v>
      </c>
    </row>
    <row r="33" spans="1:5" x14ac:dyDescent="0.3">
      <c r="A33" s="9"/>
      <c r="B33" s="10"/>
      <c r="C33" s="1"/>
      <c r="D33" s="7"/>
      <c r="E33" s="8">
        <f>HYPERLINK(,Tabela2[[#This Row],[Produto]])</f>
        <v>0</v>
      </c>
    </row>
    <row r="34" spans="1:5" x14ac:dyDescent="0.3">
      <c r="A34" s="9"/>
      <c r="B34" s="10"/>
      <c r="C34" s="1"/>
      <c r="D34" s="7"/>
      <c r="E34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JoaoMiranda</cp:lastModifiedBy>
  <dcterms:created xsi:type="dcterms:W3CDTF">2021-03-08T14:23:03Z</dcterms:created>
  <dcterms:modified xsi:type="dcterms:W3CDTF">2021-06-14T17:07:43Z</dcterms:modified>
</cp:coreProperties>
</file>