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vgalais001_dundee_ac_uk/Documents/PhD data/R Projects/Fibre_Transfer_washing-activities/Results/"/>
    </mc:Choice>
  </mc:AlternateContent>
  <xr:revisionPtr revIDLastSave="28" documentId="8_{6F17DFD3-B18F-4236-B6F3-F1C57B9B5423}" xr6:coauthVersionLast="47" xr6:coauthVersionMax="47" xr10:uidLastSave="{E25E7AA7-6B16-4FDD-8777-107157F2BD82}"/>
  <bookViews>
    <workbookView xWindow="-28800" yWindow="0" windowWidth="14400" windowHeight="17400" xr2:uid="{00000000-000D-0000-FFFF-FFFF00000000}"/>
  </bookViews>
  <sheets>
    <sheet name="Data_filtration G1_fibre we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0" i="1" l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O48" i="1"/>
  <c r="O49" i="1" s="1"/>
  <c r="O47" i="1"/>
  <c r="O46" i="1"/>
  <c r="O45" i="1"/>
  <c r="O44" i="1"/>
  <c r="P42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4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D23" i="1"/>
  <c r="D22" i="1"/>
  <c r="D21" i="1"/>
  <c r="D20" i="1"/>
  <c r="D19" i="1"/>
  <c r="D18" i="1"/>
  <c r="E3" i="1"/>
  <c r="E4" i="1"/>
  <c r="E18" i="1" s="1"/>
  <c r="F18" i="1" s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E19" i="1" s="1"/>
  <c r="F19" i="1" s="1"/>
  <c r="Q45" i="1" l="1"/>
  <c r="P46" i="1"/>
  <c r="Q46" i="1" s="1"/>
  <c r="P47" i="1"/>
  <c r="Q47" i="1" s="1"/>
  <c r="P44" i="1"/>
  <c r="Q44" i="1" s="1"/>
  <c r="P48" i="1"/>
  <c r="P49" i="1" s="1"/>
  <c r="Q49" i="1" s="1"/>
  <c r="E22" i="1"/>
  <c r="E21" i="1"/>
  <c r="F21" i="1" s="1"/>
  <c r="E20" i="1"/>
  <c r="F20" i="1" s="1"/>
  <c r="Q48" i="1" l="1"/>
  <c r="E23" i="1"/>
  <c r="F23" i="1" s="1"/>
  <c r="F22" i="1"/>
</calcChain>
</file>

<file path=xl/sharedStrings.xml><?xml version="1.0" encoding="utf-8"?>
<sst xmlns="http://schemas.openxmlformats.org/spreadsheetml/2006/main" count="52" uniqueCount="22">
  <si>
    <t>Experiment</t>
  </si>
  <si>
    <t>Diff.FA</t>
  </si>
  <si>
    <t>U.F.FA</t>
  </si>
  <si>
    <t>Diff.FN</t>
  </si>
  <si>
    <t>Normalised</t>
  </si>
  <si>
    <t>U.F.FN</t>
  </si>
  <si>
    <t>Wf</t>
  </si>
  <si>
    <t>U.C</t>
  </si>
  <si>
    <t>U.C3</t>
  </si>
  <si>
    <t>Min</t>
  </si>
  <si>
    <t>Max</t>
  </si>
  <si>
    <t>Average</t>
  </si>
  <si>
    <t>Median</t>
  </si>
  <si>
    <t>SD</t>
  </si>
  <si>
    <t>SEM</t>
  </si>
  <si>
    <t>U.C3 normalised</t>
  </si>
  <si>
    <t>67.00 (43.42)</t>
  </si>
  <si>
    <t>153.78 (99.66)</t>
  </si>
  <si>
    <t>110.51 (71.62)</t>
  </si>
  <si>
    <t>109.78 (71.15)</t>
  </si>
  <si>
    <t>14.98 (9.71)</t>
  </si>
  <si>
    <t>2.12 (1.37)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</si>
</sst>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L7" workbookViewId="0">
      <selection activeCell="W30" sqref="W30"/>
    </sheetView>
  </sheetViews>
  <sheetFormatPr defaultRowHeight="15" x14ac:dyDescent="0.25"/>
  <cols>
    <col min="5" max="5" width="14.42578125" customWidth="1"/>
    <col min="10" max="10" width="15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 spans="1:30" x14ac:dyDescent="0.25">
      <c r="A2">
        <v>1</v>
      </c>
      <c r="B2">
        <v>9.9999999999909106E-2</v>
      </c>
      <c r="C2">
        <v>4.2426406871154301E-2</v>
      </c>
      <c r="D2">
        <v>59.74</v>
      </c>
      <c r="E2" s="2">
        <f>D2/0.343</f>
        <v>174.16909620991254</v>
      </c>
      <c r="F2" s="2">
        <v>4.4721359550016097E-2</v>
      </c>
      <c r="G2" s="2">
        <v>59.64</v>
      </c>
      <c r="H2" s="2">
        <v>6.1644140029678003E-2</v>
      </c>
      <c r="I2" s="2">
        <v>0.18</v>
      </c>
      <c r="J2" s="1">
        <f>SQRT(((I2/D2)^2)+((0.001/343)^2))</f>
        <v>3.0130579890110371E-3</v>
      </c>
      <c r="L2">
        <v>1</v>
      </c>
      <c r="M2">
        <v>1.99999999999818E-2</v>
      </c>
      <c r="N2">
        <v>3.1622776601655002E-2</v>
      </c>
      <c r="O2">
        <v>51.180000000000099</v>
      </c>
      <c r="P2" s="2">
        <f>O2/3.075</f>
        <v>16.643902439024423</v>
      </c>
      <c r="Q2">
        <v>3.1622776601726903E-2</v>
      </c>
      <c r="R2">
        <v>51.16</v>
      </c>
      <c r="S2">
        <v>4.4721359550006001E-2</v>
      </c>
      <c r="T2">
        <v>0.13</v>
      </c>
    </row>
    <row r="3" spans="1:30" x14ac:dyDescent="0.25">
      <c r="A3">
        <v>2</v>
      </c>
      <c r="B3">
        <v>-0.15999999999985401</v>
      </c>
      <c r="C3">
        <v>6.1644140029674298E-2</v>
      </c>
      <c r="D3">
        <v>72.559999999999903</v>
      </c>
      <c r="E3" s="2">
        <f t="shared" ref="E3:E16" si="0">D3/0.343</f>
        <v>211.54518950437287</v>
      </c>
      <c r="F3" s="2">
        <v>5.2915026221295201E-2</v>
      </c>
      <c r="G3" s="2">
        <v>72.72</v>
      </c>
      <c r="H3" s="2">
        <v>8.1240384046350103E-2</v>
      </c>
      <c r="I3" s="2">
        <v>0.24</v>
      </c>
      <c r="J3" s="1">
        <f t="shared" ref="J3:J16" si="1">SQRT(((I3/D3)^2)+((0.001/343)^2))</f>
        <v>3.3076087821388811E-3</v>
      </c>
      <c r="L3">
        <v>2</v>
      </c>
      <c r="M3">
        <v>-0.260000000000218</v>
      </c>
      <c r="N3">
        <v>2.44948974278652E-2</v>
      </c>
      <c r="O3">
        <v>58.059999999999903</v>
      </c>
      <c r="P3" s="2">
        <f t="shared" ref="P3:P42" si="2">O3/3.075</f>
        <v>18.881300813008096</v>
      </c>
      <c r="Q3">
        <v>3.1622776601683798E-2</v>
      </c>
      <c r="R3">
        <v>58.32</v>
      </c>
      <c r="S3">
        <v>4.0000000000020498E-2</v>
      </c>
      <c r="T3">
        <v>0.12</v>
      </c>
    </row>
    <row r="4" spans="1:30" x14ac:dyDescent="0.25">
      <c r="A4">
        <v>3</v>
      </c>
      <c r="B4">
        <v>0.17999999999983601</v>
      </c>
      <c r="C4">
        <v>6.6332495807102501E-2</v>
      </c>
      <c r="D4">
        <v>57.920000000000101</v>
      </c>
      <c r="E4" s="2">
        <f t="shared" si="0"/>
        <v>168.86297376093322</v>
      </c>
      <c r="F4" s="2">
        <v>3.4641016151346002E-2</v>
      </c>
      <c r="G4" s="2">
        <v>57.74</v>
      </c>
      <c r="H4" s="2">
        <v>7.4833147735459404E-2</v>
      </c>
      <c r="I4" s="2">
        <v>0.22</v>
      </c>
      <c r="J4" s="1">
        <f t="shared" si="1"/>
        <v>3.7983436603269216E-3</v>
      </c>
      <c r="L4">
        <v>3</v>
      </c>
      <c r="M4">
        <v>1.99999999999818E-2</v>
      </c>
      <c r="N4">
        <v>2.0000000000027301E-2</v>
      </c>
      <c r="O4">
        <v>70.78</v>
      </c>
      <c r="P4" s="2">
        <f t="shared" si="2"/>
        <v>23.017886178861787</v>
      </c>
      <c r="Q4">
        <v>1.99999999999818E-2</v>
      </c>
      <c r="R4">
        <v>70.760000000000005</v>
      </c>
      <c r="S4">
        <v>2.8284271247468299E-2</v>
      </c>
      <c r="T4">
        <v>0.08</v>
      </c>
    </row>
    <row r="5" spans="1:30" x14ac:dyDescent="0.25">
      <c r="A5">
        <v>4</v>
      </c>
      <c r="B5">
        <v>-7.9999999999927199E-2</v>
      </c>
      <c r="C5">
        <v>4.8989794855642199E-2</v>
      </c>
      <c r="D5">
        <v>57.119999999999898</v>
      </c>
      <c r="E5" s="2">
        <f t="shared" si="0"/>
        <v>166.53061224489764</v>
      </c>
      <c r="F5" s="2">
        <v>4.8989794855679301E-2</v>
      </c>
      <c r="G5" s="2">
        <v>57.2</v>
      </c>
      <c r="H5" s="2">
        <v>6.9282032302751206E-2</v>
      </c>
      <c r="I5" s="2">
        <v>0.21</v>
      </c>
      <c r="J5" s="1">
        <f t="shared" si="1"/>
        <v>3.6764717442160453E-3</v>
      </c>
      <c r="L5">
        <v>4</v>
      </c>
      <c r="M5">
        <v>3.9999999999963599E-2</v>
      </c>
      <c r="N5">
        <v>2.44948974278652E-2</v>
      </c>
      <c r="O5">
        <v>79.440000000000097</v>
      </c>
      <c r="P5" s="2">
        <f t="shared" si="2"/>
        <v>25.834146341463445</v>
      </c>
      <c r="Q5">
        <v>3.1622776601683798E-2</v>
      </c>
      <c r="R5">
        <v>79.400000000000006</v>
      </c>
      <c r="S5">
        <v>4.0000000000020498E-2</v>
      </c>
      <c r="T5">
        <v>0.12</v>
      </c>
    </row>
    <row r="6" spans="1:30" x14ac:dyDescent="0.25">
      <c r="A6">
        <v>5</v>
      </c>
      <c r="B6">
        <v>-7.9999999999927199E-2</v>
      </c>
      <c r="C6">
        <v>4.4721359549955098E-2</v>
      </c>
      <c r="D6">
        <v>57.160000000000103</v>
      </c>
      <c r="E6" s="2">
        <f t="shared" si="0"/>
        <v>166.6472303207</v>
      </c>
      <c r="F6" s="2">
        <v>5.4772255750520797E-2</v>
      </c>
      <c r="G6" s="2">
        <v>57.24</v>
      </c>
      <c r="H6" s="2">
        <v>7.07106781186322E-2</v>
      </c>
      <c r="I6" s="2">
        <v>0.21</v>
      </c>
      <c r="J6" s="1">
        <f t="shared" si="1"/>
        <v>3.6738989874410522E-3</v>
      </c>
      <c r="L6">
        <v>5</v>
      </c>
      <c r="M6">
        <v>-7.9999999999927199E-2</v>
      </c>
      <c r="N6">
        <v>3.4641016151385401E-2</v>
      </c>
      <c r="O6">
        <v>65.239999999999995</v>
      </c>
      <c r="P6" s="2">
        <f t="shared" si="2"/>
        <v>21.216260162601625</v>
      </c>
      <c r="Q6">
        <v>3.1622776601698203E-2</v>
      </c>
      <c r="R6">
        <v>65.319999999999993</v>
      </c>
      <c r="S6">
        <v>4.6904157598249799E-2</v>
      </c>
      <c r="T6">
        <v>0.14000000000000001</v>
      </c>
    </row>
    <row r="7" spans="1:30" x14ac:dyDescent="0.25">
      <c r="A7">
        <v>6</v>
      </c>
      <c r="B7">
        <v>0.29999999999995502</v>
      </c>
      <c r="C7">
        <v>3.4641016151346002E-2</v>
      </c>
      <c r="D7">
        <v>60.900000000000098</v>
      </c>
      <c r="E7" s="2">
        <f t="shared" si="0"/>
        <v>177.55102040816354</v>
      </c>
      <c r="F7" s="2">
        <v>4.6904157598225603E-2</v>
      </c>
      <c r="G7" s="2">
        <v>60.6</v>
      </c>
      <c r="H7" s="2">
        <v>5.83095189484273E-2</v>
      </c>
      <c r="I7" s="2">
        <v>0.17</v>
      </c>
      <c r="J7" s="1">
        <f t="shared" si="1"/>
        <v>2.7914629346255269E-3</v>
      </c>
      <c r="L7">
        <v>6</v>
      </c>
      <c r="M7">
        <v>0.120000000000118</v>
      </c>
      <c r="N7">
        <v>3.1622776601683798E-2</v>
      </c>
      <c r="O7">
        <v>73.040000000000006</v>
      </c>
      <c r="P7" s="2">
        <f t="shared" si="2"/>
        <v>23.752845528455286</v>
      </c>
      <c r="Q7">
        <v>2.8284271247468299E-2</v>
      </c>
      <c r="R7">
        <v>72.92</v>
      </c>
      <c r="S7">
        <v>4.24264068711971E-2</v>
      </c>
      <c r="T7">
        <v>0.13</v>
      </c>
      <c r="V7" t="s">
        <v>0</v>
      </c>
      <c r="W7" t="s">
        <v>1</v>
      </c>
      <c r="X7" t="s">
        <v>2</v>
      </c>
      <c r="Y7" t="s">
        <v>3</v>
      </c>
      <c r="Z7" t="s">
        <v>4</v>
      </c>
      <c r="AA7" t="s">
        <v>5</v>
      </c>
      <c r="AB7" t="s">
        <v>6</v>
      </c>
      <c r="AC7" t="s">
        <v>7</v>
      </c>
      <c r="AD7" t="s">
        <v>8</v>
      </c>
    </row>
    <row r="8" spans="1:30" x14ac:dyDescent="0.25">
      <c r="A8">
        <v>7</v>
      </c>
      <c r="B8">
        <v>-0.14000000000009999</v>
      </c>
      <c r="C8">
        <v>5.0990195135926099E-2</v>
      </c>
      <c r="D8">
        <v>52.919999999999803</v>
      </c>
      <c r="E8" s="2">
        <f t="shared" si="0"/>
        <v>154.28571428571371</v>
      </c>
      <c r="F8" s="2">
        <v>5.8309518948470203E-2</v>
      </c>
      <c r="G8" s="2">
        <v>53.06</v>
      </c>
      <c r="H8" s="2">
        <v>7.7459666924160106E-2</v>
      </c>
      <c r="I8" s="2">
        <v>0.23</v>
      </c>
      <c r="J8" s="1">
        <f t="shared" si="1"/>
        <v>4.3461838954648264E-3</v>
      </c>
      <c r="L8">
        <v>7</v>
      </c>
      <c r="M8">
        <v>-0.25999999999999102</v>
      </c>
      <c r="N8">
        <v>2.8284271247468299E-2</v>
      </c>
      <c r="O8">
        <v>80.579999999999899</v>
      </c>
      <c r="P8" s="2">
        <f t="shared" si="2"/>
        <v>26.204878048780454</v>
      </c>
      <c r="Q8">
        <v>3.4641016151385401E-2</v>
      </c>
      <c r="R8">
        <v>80.84</v>
      </c>
      <c r="S8">
        <v>4.4721359550006001E-2</v>
      </c>
      <c r="T8">
        <v>0.13</v>
      </c>
      <c r="V8">
        <v>1</v>
      </c>
      <c r="W8">
        <v>0.1</v>
      </c>
      <c r="X8">
        <v>5.2915025999999997E-2</v>
      </c>
      <c r="Y8">
        <v>67</v>
      </c>
      <c r="Z8" s="2">
        <f>Y8/1.543</f>
        <v>43.421905379131566</v>
      </c>
      <c r="AA8">
        <v>5.4772255999999998E-2</v>
      </c>
      <c r="AB8">
        <v>66.900000000000006</v>
      </c>
      <c r="AC8">
        <v>7.6157731000000006E-2</v>
      </c>
      <c r="AD8">
        <v>0.23</v>
      </c>
    </row>
    <row r="9" spans="1:30" x14ac:dyDescent="0.25">
      <c r="A9">
        <v>8</v>
      </c>
      <c r="B9">
        <v>-6.0000000000172797E-2</v>
      </c>
      <c r="C9">
        <v>2.8284271247500499E-2</v>
      </c>
      <c r="D9">
        <v>45.620000000000097</v>
      </c>
      <c r="E9" s="2">
        <f t="shared" si="0"/>
        <v>133.00291545189532</v>
      </c>
      <c r="F9" s="2">
        <v>3.1622776601683798E-2</v>
      </c>
      <c r="G9" s="2">
        <v>45.68</v>
      </c>
      <c r="H9" s="2">
        <v>4.2426406871218597E-2</v>
      </c>
      <c r="I9" s="2">
        <v>0.13</v>
      </c>
      <c r="J9" s="1">
        <f t="shared" si="1"/>
        <v>2.8496288478206942E-3</v>
      </c>
      <c r="L9">
        <v>8</v>
      </c>
      <c r="M9">
        <v>3.9999999999963599E-2</v>
      </c>
      <c r="N9">
        <v>2.8284271247468299E-2</v>
      </c>
      <c r="O9">
        <v>92.24</v>
      </c>
      <c r="P9" s="2">
        <f t="shared" si="2"/>
        <v>29.996747967479671</v>
      </c>
      <c r="Q9">
        <v>4.0000000000026098E-2</v>
      </c>
      <c r="R9">
        <v>92.2</v>
      </c>
      <c r="S9">
        <v>4.89897948556886E-2</v>
      </c>
      <c r="T9">
        <v>0.15</v>
      </c>
      <c r="V9">
        <v>2</v>
      </c>
      <c r="W9">
        <v>-0.12</v>
      </c>
      <c r="X9">
        <v>4.8989795000000003E-2</v>
      </c>
      <c r="Y9">
        <v>103.08</v>
      </c>
      <c r="Z9" s="2">
        <f t="shared" ref="Z9:Z30" si="3">Y9/1.543</f>
        <v>66.804925469863903</v>
      </c>
      <c r="AA9">
        <v>4.4721360000000002E-2</v>
      </c>
      <c r="AB9">
        <v>103.2</v>
      </c>
      <c r="AC9">
        <v>6.6332496000000005E-2</v>
      </c>
      <c r="AD9">
        <v>0.2</v>
      </c>
    </row>
    <row r="10" spans="1:30" x14ac:dyDescent="0.25">
      <c r="A10">
        <v>9</v>
      </c>
      <c r="B10">
        <v>9.8599999999999</v>
      </c>
      <c r="C10">
        <v>3.1622776601698203E-2</v>
      </c>
      <c r="D10">
        <v>34.879999999999903</v>
      </c>
      <c r="E10" s="2">
        <f t="shared" si="0"/>
        <v>101.69096209912507</v>
      </c>
      <c r="F10" s="2">
        <v>3.4641016151385401E-2</v>
      </c>
      <c r="G10" s="2">
        <v>25.02</v>
      </c>
      <c r="H10" s="2">
        <v>4.6904157598249799E-2</v>
      </c>
      <c r="I10" s="2">
        <v>0.14000000000000001</v>
      </c>
      <c r="J10" s="1">
        <f t="shared" si="1"/>
        <v>4.0137625267294523E-3</v>
      </c>
      <c r="L10">
        <v>9</v>
      </c>
      <c r="M10">
        <v>0.119999999999891</v>
      </c>
      <c r="N10">
        <v>3.1622776601698203E-2</v>
      </c>
      <c r="O10">
        <v>98.040000000000205</v>
      </c>
      <c r="P10" s="2">
        <f t="shared" si="2"/>
        <v>31.882926829268357</v>
      </c>
      <c r="Q10">
        <v>3.1622776601726903E-2</v>
      </c>
      <c r="R10">
        <v>97.92</v>
      </c>
      <c r="S10">
        <v>4.4721359550036498E-2</v>
      </c>
      <c r="T10">
        <v>0.13</v>
      </c>
      <c r="V10">
        <v>3</v>
      </c>
      <c r="W10">
        <v>-0.16</v>
      </c>
      <c r="X10">
        <v>0.04</v>
      </c>
      <c r="Y10">
        <v>85.88</v>
      </c>
      <c r="Z10" s="2">
        <f t="shared" si="3"/>
        <v>55.657809462086846</v>
      </c>
      <c r="AA10">
        <v>3.4641015999999997E-2</v>
      </c>
      <c r="AB10">
        <v>86.04</v>
      </c>
      <c r="AC10">
        <v>5.2915025999999997E-2</v>
      </c>
      <c r="AD10">
        <v>0.16</v>
      </c>
    </row>
    <row r="11" spans="1:30" x14ac:dyDescent="0.25">
      <c r="A11">
        <v>10</v>
      </c>
      <c r="B11">
        <v>-0.14000000000009999</v>
      </c>
      <c r="C11">
        <v>2.82842712474362E-2</v>
      </c>
      <c r="D11">
        <v>44.559999999999903</v>
      </c>
      <c r="E11" s="2">
        <f t="shared" si="0"/>
        <v>129.91253644314838</v>
      </c>
      <c r="F11" s="2">
        <v>3.1622776601698203E-2</v>
      </c>
      <c r="G11" s="2">
        <v>44.7</v>
      </c>
      <c r="H11" s="2">
        <v>4.2426406871186401E-2</v>
      </c>
      <c r="I11" s="2">
        <v>0.13</v>
      </c>
      <c r="J11" s="1">
        <f t="shared" si="1"/>
        <v>2.9174161784683559E-3</v>
      </c>
      <c r="L11">
        <v>10</v>
      </c>
      <c r="M11">
        <v>21.599999999999898</v>
      </c>
      <c r="N11">
        <v>3.4641016151385401E-2</v>
      </c>
      <c r="O11">
        <v>101.54</v>
      </c>
      <c r="P11" s="2">
        <f t="shared" si="2"/>
        <v>33.021138211382116</v>
      </c>
      <c r="Q11">
        <v>4.4721359549990701E-2</v>
      </c>
      <c r="R11">
        <v>79.94</v>
      </c>
      <c r="S11">
        <v>5.6568542494924601E-2</v>
      </c>
      <c r="T11">
        <v>0.17</v>
      </c>
      <c r="V11">
        <v>4</v>
      </c>
      <c r="W11">
        <v>0.08</v>
      </c>
      <c r="X11">
        <v>4.4721360000000002E-2</v>
      </c>
      <c r="Y11">
        <v>131.36000000000001</v>
      </c>
      <c r="Z11" s="2">
        <f t="shared" si="3"/>
        <v>85.132858068697359</v>
      </c>
      <c r="AA11">
        <v>0.04</v>
      </c>
      <c r="AB11">
        <v>131.28</v>
      </c>
      <c r="AC11">
        <v>0.06</v>
      </c>
      <c r="AD11">
        <v>0.18</v>
      </c>
    </row>
    <row r="12" spans="1:30" x14ac:dyDescent="0.25">
      <c r="A12">
        <v>11</v>
      </c>
      <c r="B12">
        <v>-5.9999999999945403E-2</v>
      </c>
      <c r="C12">
        <v>2.82842712474362E-2</v>
      </c>
      <c r="D12">
        <v>40.54</v>
      </c>
      <c r="E12" s="2">
        <f t="shared" si="0"/>
        <v>118.19241982507288</v>
      </c>
      <c r="F12" s="2">
        <v>5.47722557504959E-2</v>
      </c>
      <c r="G12" s="2">
        <v>40.6</v>
      </c>
      <c r="H12" s="2">
        <v>6.1644140029659497E-2</v>
      </c>
      <c r="I12" s="2">
        <v>0.18</v>
      </c>
      <c r="J12" s="1">
        <f t="shared" si="1"/>
        <v>4.4400601579678914E-3</v>
      </c>
      <c r="L12">
        <v>11</v>
      </c>
      <c r="M12">
        <v>-2.0000000000209201E-2</v>
      </c>
      <c r="N12">
        <v>3.46410161514248E-2</v>
      </c>
      <c r="O12">
        <v>87.5</v>
      </c>
      <c r="P12" s="2">
        <f t="shared" si="2"/>
        <v>28.455284552845526</v>
      </c>
      <c r="Q12">
        <v>3.4641016151346002E-2</v>
      </c>
      <c r="R12">
        <v>87.52</v>
      </c>
      <c r="S12">
        <v>4.8989794855674701E-2</v>
      </c>
      <c r="T12">
        <v>0.15</v>
      </c>
      <c r="V12">
        <v>5</v>
      </c>
      <c r="W12">
        <v>-0.02</v>
      </c>
      <c r="X12">
        <v>4.4721360000000002E-2</v>
      </c>
      <c r="Y12">
        <v>121.6</v>
      </c>
      <c r="Z12" s="2">
        <f t="shared" si="3"/>
        <v>78.807517822423847</v>
      </c>
      <c r="AA12">
        <v>3.4641015999999997E-2</v>
      </c>
      <c r="AB12">
        <v>121.62</v>
      </c>
      <c r="AC12">
        <v>5.6568541999999999E-2</v>
      </c>
      <c r="AD12">
        <v>0.17</v>
      </c>
    </row>
    <row r="13" spans="1:30" x14ac:dyDescent="0.25">
      <c r="A13">
        <v>12</v>
      </c>
      <c r="B13">
        <v>-0.200000000000045</v>
      </c>
      <c r="C13">
        <v>3.4641016151346002E-2</v>
      </c>
      <c r="D13">
        <v>39.579999999999899</v>
      </c>
      <c r="E13" s="2">
        <f t="shared" si="0"/>
        <v>115.3935860058306</v>
      </c>
      <c r="F13" s="2">
        <v>3.4641016151385401E-2</v>
      </c>
      <c r="G13" s="2">
        <v>39.78</v>
      </c>
      <c r="H13" s="2">
        <v>4.89897948556468E-2</v>
      </c>
      <c r="I13" s="2">
        <v>0.15</v>
      </c>
      <c r="J13" s="1">
        <f t="shared" si="1"/>
        <v>3.7897939460735919E-3</v>
      </c>
      <c r="L13">
        <v>12</v>
      </c>
      <c r="M13">
        <v>-6.0000000000172797E-2</v>
      </c>
      <c r="N13">
        <v>4.0000000000026098E-2</v>
      </c>
      <c r="O13">
        <v>77.760000000000005</v>
      </c>
      <c r="P13" s="2">
        <f t="shared" si="2"/>
        <v>25.287804878048782</v>
      </c>
      <c r="Q13">
        <v>3.1622776601683798E-2</v>
      </c>
      <c r="R13">
        <v>77.819999999999993</v>
      </c>
      <c r="S13">
        <v>5.09901951359484E-2</v>
      </c>
      <c r="T13">
        <v>0.15</v>
      </c>
      <c r="V13">
        <v>6</v>
      </c>
      <c r="W13">
        <v>-0.02</v>
      </c>
      <c r="X13">
        <v>4.4721360000000002E-2</v>
      </c>
      <c r="Y13">
        <v>124.52</v>
      </c>
      <c r="Z13" s="2">
        <f t="shared" si="3"/>
        <v>80.699935191186</v>
      </c>
      <c r="AA13">
        <v>5.4772255999999998E-2</v>
      </c>
      <c r="AB13">
        <v>124.54</v>
      </c>
      <c r="AC13">
        <v>7.0710677999999999E-2</v>
      </c>
      <c r="AD13">
        <v>0.21</v>
      </c>
    </row>
    <row r="14" spans="1:30" x14ac:dyDescent="0.25">
      <c r="A14">
        <v>13</v>
      </c>
      <c r="B14">
        <v>-0.25999999999999102</v>
      </c>
      <c r="C14">
        <v>2.8284271247468299E-2</v>
      </c>
      <c r="D14">
        <v>37.22</v>
      </c>
      <c r="E14" s="2">
        <f t="shared" si="0"/>
        <v>108.51311953352769</v>
      </c>
      <c r="F14" s="2">
        <v>4.4721359549955098E-2</v>
      </c>
      <c r="G14" s="2">
        <v>37.479999999999997</v>
      </c>
      <c r="H14" s="2">
        <v>5.2915026221260902E-2</v>
      </c>
      <c r="I14" s="2">
        <v>0.16</v>
      </c>
      <c r="J14" s="1">
        <f t="shared" si="1"/>
        <v>4.2987650939595445E-3</v>
      </c>
      <c r="L14">
        <v>13</v>
      </c>
      <c r="M14">
        <v>0.200000000000045</v>
      </c>
      <c r="N14">
        <v>3.46410161514248E-2</v>
      </c>
      <c r="O14">
        <v>85.899999999999906</v>
      </c>
      <c r="P14" s="2">
        <f t="shared" si="2"/>
        <v>27.934959349593463</v>
      </c>
      <c r="Q14">
        <v>3.4641016151385401E-2</v>
      </c>
      <c r="R14">
        <v>85.7</v>
      </c>
      <c r="S14">
        <v>4.8989794855702498E-2</v>
      </c>
      <c r="T14">
        <v>0.15</v>
      </c>
      <c r="V14">
        <v>7</v>
      </c>
      <c r="W14">
        <v>0.04</v>
      </c>
      <c r="X14">
        <v>4.4721360000000002E-2</v>
      </c>
      <c r="Y14">
        <v>108.68</v>
      </c>
      <c r="Z14" s="2">
        <f t="shared" si="3"/>
        <v>70.434219053791324</v>
      </c>
      <c r="AA14">
        <v>4.8989795000000003E-2</v>
      </c>
      <c r="AB14">
        <v>108.64</v>
      </c>
      <c r="AC14">
        <v>6.6332496000000005E-2</v>
      </c>
      <c r="AD14">
        <v>0.2</v>
      </c>
    </row>
    <row r="15" spans="1:30" x14ac:dyDescent="0.25">
      <c r="A15">
        <v>14</v>
      </c>
      <c r="B15">
        <v>-6.0000000000172797E-2</v>
      </c>
      <c r="C15">
        <v>2.8284271247500499E-2</v>
      </c>
      <c r="D15">
        <v>29.819999999999901</v>
      </c>
      <c r="E15" s="2">
        <f t="shared" si="0"/>
        <v>86.938775510203783</v>
      </c>
      <c r="F15" s="2">
        <v>4.4721359549985601E-2</v>
      </c>
      <c r="G15" s="2">
        <v>29.88</v>
      </c>
      <c r="H15" s="2">
        <v>5.2915026221303799E-2</v>
      </c>
      <c r="I15" s="2">
        <v>0.16</v>
      </c>
      <c r="J15" s="1">
        <f t="shared" si="1"/>
        <v>5.3655272843676962E-3</v>
      </c>
      <c r="L15">
        <v>14</v>
      </c>
      <c r="M15">
        <v>-0.25999999999999102</v>
      </c>
      <c r="N15">
        <v>3.1622776601698203E-2</v>
      </c>
      <c r="O15">
        <v>90.54</v>
      </c>
      <c r="P15" s="2">
        <f t="shared" si="2"/>
        <v>29.443902439024392</v>
      </c>
      <c r="Q15">
        <v>3.1622776601655002E-2</v>
      </c>
      <c r="R15">
        <v>90.8</v>
      </c>
      <c r="S15">
        <v>4.4721359549985601E-2</v>
      </c>
      <c r="T15">
        <v>0.13</v>
      </c>
      <c r="V15">
        <v>8</v>
      </c>
      <c r="W15">
        <v>0.06</v>
      </c>
      <c r="X15">
        <v>5.0990195000000002E-2</v>
      </c>
      <c r="Y15">
        <v>106.06</v>
      </c>
      <c r="Z15" s="2">
        <f t="shared" si="3"/>
        <v>68.736228127025285</v>
      </c>
      <c r="AA15">
        <v>0.04</v>
      </c>
      <c r="AB15">
        <v>106</v>
      </c>
      <c r="AC15">
        <v>6.4807406999999997E-2</v>
      </c>
      <c r="AD15">
        <v>0.19</v>
      </c>
    </row>
    <row r="16" spans="1:30" x14ac:dyDescent="0.25">
      <c r="A16">
        <v>15</v>
      </c>
      <c r="B16">
        <v>-0.139999999999873</v>
      </c>
      <c r="C16">
        <v>2.44948974278652E-2</v>
      </c>
      <c r="D16">
        <v>24.440000000000101</v>
      </c>
      <c r="E16" s="2">
        <f t="shared" si="0"/>
        <v>71.253644314869092</v>
      </c>
      <c r="F16" s="2">
        <v>6.3245553203374799E-2</v>
      </c>
      <c r="G16" s="2">
        <v>24.58</v>
      </c>
      <c r="H16" s="2">
        <v>6.78232998312715E-2</v>
      </c>
      <c r="I16" s="2">
        <v>0.2</v>
      </c>
      <c r="J16" s="1">
        <f t="shared" si="1"/>
        <v>8.1833065749878607E-3</v>
      </c>
      <c r="L16">
        <v>15</v>
      </c>
      <c r="M16">
        <v>9.9999999999909106E-2</v>
      </c>
      <c r="N16">
        <v>4.2426406871154301E-2</v>
      </c>
      <c r="O16">
        <v>92.560000000000201</v>
      </c>
      <c r="P16" s="2">
        <f t="shared" si="2"/>
        <v>30.100813008130146</v>
      </c>
      <c r="Q16">
        <v>4.0000000000026098E-2</v>
      </c>
      <c r="R16">
        <v>92.46</v>
      </c>
      <c r="S16">
        <v>5.8309518948442898E-2</v>
      </c>
      <c r="T16">
        <v>0.17</v>
      </c>
      <c r="V16">
        <v>9</v>
      </c>
      <c r="W16">
        <v>-0.14000000000000001</v>
      </c>
      <c r="X16">
        <v>0.04</v>
      </c>
      <c r="Y16">
        <v>105.04</v>
      </c>
      <c r="Z16" s="2">
        <f t="shared" si="3"/>
        <v>68.075178224238499</v>
      </c>
      <c r="AA16">
        <v>0.04</v>
      </c>
      <c r="AB16">
        <v>105.18</v>
      </c>
      <c r="AC16">
        <v>5.6568541999999999E-2</v>
      </c>
      <c r="AD16">
        <v>0.17</v>
      </c>
    </row>
    <row r="17" spans="3:30" x14ac:dyDescent="0.25">
      <c r="L17">
        <v>16</v>
      </c>
      <c r="M17">
        <v>0.24000000000000901</v>
      </c>
      <c r="N17">
        <v>2.8284271247468299E-2</v>
      </c>
      <c r="O17">
        <v>112.2</v>
      </c>
      <c r="P17" s="2">
        <f t="shared" si="2"/>
        <v>36.487804878048777</v>
      </c>
      <c r="Q17">
        <v>4.2426406871175701E-2</v>
      </c>
      <c r="R17">
        <v>111.96</v>
      </c>
      <c r="S17">
        <v>5.0990195135917099E-2</v>
      </c>
      <c r="T17">
        <v>0.15</v>
      </c>
      <c r="V17">
        <v>10</v>
      </c>
      <c r="W17">
        <v>0</v>
      </c>
      <c r="X17">
        <v>3.4641015999999997E-2</v>
      </c>
      <c r="Y17">
        <v>129.12</v>
      </c>
      <c r="Z17" s="2">
        <f t="shared" si="3"/>
        <v>83.681140635126383</v>
      </c>
      <c r="AA17">
        <v>4.4721360000000002E-2</v>
      </c>
      <c r="AB17">
        <v>129.12</v>
      </c>
      <c r="AC17">
        <v>5.6568541999999999E-2</v>
      </c>
      <c r="AD17">
        <v>0.17</v>
      </c>
    </row>
    <row r="18" spans="3:30" x14ac:dyDescent="0.25">
      <c r="C18" t="s">
        <v>9</v>
      </c>
      <c r="D18">
        <f>MIN(D2:D16)</f>
        <v>24.440000000000101</v>
      </c>
      <c r="E18">
        <f>MIN(E2:E16)</f>
        <v>71.253644314869092</v>
      </c>
      <c r="F18" t="str">
        <f>CONCATENATE(FIXED(D18)," ","(",FIXED(E18),")")</f>
        <v>24.44 (71.25)</v>
      </c>
      <c r="L18">
        <v>17</v>
      </c>
      <c r="M18">
        <v>-0.24000000000000901</v>
      </c>
      <c r="N18">
        <v>2.8284271247468299E-2</v>
      </c>
      <c r="O18">
        <v>103.9</v>
      </c>
      <c r="P18" s="2">
        <f t="shared" si="2"/>
        <v>33.788617886178862</v>
      </c>
      <c r="Q18">
        <v>2.8284271247468299E-2</v>
      </c>
      <c r="R18">
        <v>104.14</v>
      </c>
      <c r="S18">
        <v>4.0000000000009098E-2</v>
      </c>
      <c r="T18">
        <v>0.12</v>
      </c>
      <c r="V18">
        <v>11</v>
      </c>
      <c r="W18">
        <v>-0.08</v>
      </c>
      <c r="X18">
        <v>3.4641015999999997E-2</v>
      </c>
      <c r="Y18">
        <v>127.86</v>
      </c>
      <c r="Z18" s="2">
        <f t="shared" si="3"/>
        <v>82.864549578742711</v>
      </c>
      <c r="AA18">
        <v>3.1622776999999998E-2</v>
      </c>
      <c r="AB18">
        <v>127.94</v>
      </c>
      <c r="AC18">
        <v>4.6904158000000001E-2</v>
      </c>
      <c r="AD18">
        <v>0.14000000000000001</v>
      </c>
    </row>
    <row r="19" spans="3:30" x14ac:dyDescent="0.25">
      <c r="C19" t="s">
        <v>10</v>
      </c>
      <c r="D19">
        <f>MAX(D2:D16)</f>
        <v>72.559999999999903</v>
      </c>
      <c r="E19">
        <f>MAX(E2:E16)</f>
        <v>211.54518950437287</v>
      </c>
      <c r="F19" t="str">
        <f t="shared" ref="F19:F23" si="4">CONCATENATE(FIXED(D19)," ","(",FIXED(E19),")")</f>
        <v>72.56 (211.55)</v>
      </c>
      <c r="L19">
        <v>18</v>
      </c>
      <c r="M19">
        <v>0.120000000000118</v>
      </c>
      <c r="N19">
        <v>3.7416573867735801E-2</v>
      </c>
      <c r="O19">
        <v>99.98</v>
      </c>
      <c r="P19" s="2">
        <f t="shared" si="2"/>
        <v>32.513821138211384</v>
      </c>
      <c r="Q19">
        <v>3.4641016151346002E-2</v>
      </c>
      <c r="R19">
        <v>99.86</v>
      </c>
      <c r="S19">
        <v>5.0990195135903797E-2</v>
      </c>
      <c r="T19">
        <v>0.15</v>
      </c>
      <c r="V19">
        <v>12</v>
      </c>
      <c r="W19">
        <v>0.02</v>
      </c>
      <c r="X19">
        <v>4.4721360000000002E-2</v>
      </c>
      <c r="Y19">
        <v>126.08</v>
      </c>
      <c r="Z19" s="2">
        <f t="shared" si="3"/>
        <v>81.710952689565786</v>
      </c>
      <c r="AA19">
        <v>3.4641015999999997E-2</v>
      </c>
      <c r="AB19">
        <v>126.06</v>
      </c>
      <c r="AC19">
        <v>5.6568541999999999E-2</v>
      </c>
      <c r="AD19">
        <v>0.17</v>
      </c>
    </row>
    <row r="20" spans="3:30" x14ac:dyDescent="0.25">
      <c r="C20" t="s">
        <v>11</v>
      </c>
      <c r="D20">
        <f>AVERAGE(D2:D16)</f>
        <v>47.665333333333315</v>
      </c>
      <c r="E20">
        <f>AVERAGE(E2:E16)</f>
        <v>138.96598639455775</v>
      </c>
      <c r="F20" t="str">
        <f t="shared" si="4"/>
        <v>47.67 (138.97)</v>
      </c>
      <c r="L20">
        <v>19</v>
      </c>
      <c r="M20">
        <v>-0.319999999999936</v>
      </c>
      <c r="N20">
        <v>3.7416573867760101E-2</v>
      </c>
      <c r="O20">
        <v>112.7</v>
      </c>
      <c r="P20" s="2">
        <f t="shared" si="2"/>
        <v>36.650406504065039</v>
      </c>
      <c r="Q20">
        <v>2.8284271247468299E-2</v>
      </c>
      <c r="R20">
        <v>113.02</v>
      </c>
      <c r="S20">
        <v>4.6904157598254601E-2</v>
      </c>
      <c r="T20">
        <v>0.14000000000000001</v>
      </c>
      <c r="V20">
        <v>13</v>
      </c>
      <c r="W20">
        <v>0.4</v>
      </c>
      <c r="X20">
        <v>4.2426406999999999E-2</v>
      </c>
      <c r="Y20">
        <v>134.4</v>
      </c>
      <c r="Z20" s="2">
        <f t="shared" si="3"/>
        <v>87.103046014257941</v>
      </c>
      <c r="AA20">
        <v>4.2426406999999999E-2</v>
      </c>
      <c r="AB20">
        <v>134</v>
      </c>
      <c r="AC20">
        <v>0.06</v>
      </c>
      <c r="AD20">
        <v>0.18</v>
      </c>
    </row>
    <row r="21" spans="3:30" x14ac:dyDescent="0.25">
      <c r="C21" t="s">
        <v>12</v>
      </c>
      <c r="D21">
        <f>MEDIAN(D2:D16)</f>
        <v>45.620000000000097</v>
      </c>
      <c r="E21">
        <f>MEDIAN(E2:E16)</f>
        <v>133.00291545189532</v>
      </c>
      <c r="F21" t="str">
        <f t="shared" si="4"/>
        <v>45.62 (133.00)</v>
      </c>
      <c r="L21">
        <v>20</v>
      </c>
      <c r="M21">
        <v>0.15999999999985401</v>
      </c>
      <c r="N21">
        <v>3.1622776601683798E-2</v>
      </c>
      <c r="O21">
        <v>112.34</v>
      </c>
      <c r="P21" s="2">
        <f t="shared" si="2"/>
        <v>36.533333333333331</v>
      </c>
      <c r="Q21">
        <v>3.1622776601655002E-2</v>
      </c>
      <c r="R21">
        <v>112.18</v>
      </c>
      <c r="S21">
        <v>4.4721359549975401E-2</v>
      </c>
      <c r="T21">
        <v>0.13</v>
      </c>
      <c r="V21">
        <v>14</v>
      </c>
      <c r="W21">
        <v>-0.12</v>
      </c>
      <c r="X21">
        <v>4.4721360000000002E-2</v>
      </c>
      <c r="Y21">
        <v>131.06</v>
      </c>
      <c r="Z21" s="2">
        <f t="shared" si="3"/>
        <v>84.938431626701231</v>
      </c>
      <c r="AA21">
        <v>5.4772255999999998E-2</v>
      </c>
      <c r="AB21">
        <v>131.18</v>
      </c>
      <c r="AC21">
        <v>7.0710677999999999E-2</v>
      </c>
      <c r="AD21">
        <v>0.21</v>
      </c>
    </row>
    <row r="22" spans="3:30" x14ac:dyDescent="0.25">
      <c r="C22" t="s">
        <v>13</v>
      </c>
      <c r="D22">
        <f>_xlfn.STDEV.S(D2:D16)</f>
        <v>13.398877280613972</v>
      </c>
      <c r="E22">
        <f>_xlfn.STDEV.S(E2:E16)</f>
        <v>39.063782159224282</v>
      </c>
      <c r="F22" t="str">
        <f t="shared" si="4"/>
        <v>13.40 (39.06)</v>
      </c>
      <c r="L22">
        <v>21</v>
      </c>
      <c r="M22">
        <v>-0.200000000000045</v>
      </c>
      <c r="N22">
        <v>3.4641016151385401E-2</v>
      </c>
      <c r="O22">
        <v>98.579999999999899</v>
      </c>
      <c r="P22" s="2">
        <f t="shared" si="2"/>
        <v>32.058536585365822</v>
      </c>
      <c r="Q22">
        <v>3.4641016151346002E-2</v>
      </c>
      <c r="R22">
        <v>98.78</v>
      </c>
      <c r="S22">
        <v>4.89897948556468E-2</v>
      </c>
      <c r="T22">
        <v>0.15</v>
      </c>
      <c r="V22">
        <v>15</v>
      </c>
      <c r="W22">
        <v>0.24</v>
      </c>
      <c r="X22">
        <v>5.0990195000000002E-2</v>
      </c>
      <c r="Y22">
        <v>153.78</v>
      </c>
      <c r="Z22" s="2">
        <f t="shared" si="3"/>
        <v>99.662994167206747</v>
      </c>
      <c r="AA22">
        <v>3.1622776999999998E-2</v>
      </c>
      <c r="AB22">
        <v>153.54</v>
      </c>
      <c r="AC22">
        <v>0.06</v>
      </c>
      <c r="AD22">
        <v>0.18</v>
      </c>
    </row>
    <row r="23" spans="3:30" x14ac:dyDescent="0.25">
      <c r="C23" t="s">
        <v>14</v>
      </c>
      <c r="D23">
        <f>D22/SQRT(COUNT(D2:D16))</f>
        <v>3.4595752377129889</v>
      </c>
      <c r="E23">
        <f>E22/SQRT(COUNT(E2:E16))</f>
        <v>10.086225182836669</v>
      </c>
      <c r="F23" t="str">
        <f t="shared" si="4"/>
        <v>3.46 (10.09)</v>
      </c>
      <c r="L23">
        <v>22</v>
      </c>
      <c r="M23">
        <v>0.24000000000000901</v>
      </c>
      <c r="N23">
        <v>4.4721359550016097E-2</v>
      </c>
      <c r="O23">
        <v>112.94</v>
      </c>
      <c r="P23" s="2">
        <f t="shared" si="2"/>
        <v>36.728455284552844</v>
      </c>
      <c r="Q23">
        <v>3.1622776601683798E-2</v>
      </c>
      <c r="R23">
        <v>112.7</v>
      </c>
      <c r="S23">
        <v>5.4772255750533197E-2</v>
      </c>
      <c r="T23">
        <v>0.16</v>
      </c>
      <c r="V23">
        <v>16</v>
      </c>
      <c r="W23">
        <v>-0.4</v>
      </c>
      <c r="X23">
        <v>4.4721360000000002E-2</v>
      </c>
      <c r="Y23">
        <v>105.86</v>
      </c>
      <c r="Z23" s="2">
        <f t="shared" si="3"/>
        <v>68.606610499027866</v>
      </c>
      <c r="AA23">
        <v>5.2915025999999997E-2</v>
      </c>
      <c r="AB23">
        <v>106.26</v>
      </c>
      <c r="AC23">
        <v>6.9282031999999993E-2</v>
      </c>
      <c r="AD23">
        <v>0.21</v>
      </c>
    </row>
    <row r="24" spans="3:30" x14ac:dyDescent="0.25">
      <c r="L24">
        <v>23</v>
      </c>
      <c r="M24">
        <v>-0.119999999999891</v>
      </c>
      <c r="N24">
        <v>4.4721359549985601E-2</v>
      </c>
      <c r="O24">
        <v>89.78</v>
      </c>
      <c r="P24" s="2">
        <f t="shared" si="2"/>
        <v>29.196747967479673</v>
      </c>
      <c r="Q24">
        <v>3.4641016151346002E-2</v>
      </c>
      <c r="R24">
        <v>89.9</v>
      </c>
      <c r="S24">
        <v>5.6568542494896498E-2</v>
      </c>
      <c r="T24">
        <v>0.17</v>
      </c>
      <c r="V24">
        <v>17</v>
      </c>
      <c r="W24">
        <v>0</v>
      </c>
      <c r="X24">
        <v>5.4772255999999998E-2</v>
      </c>
      <c r="Y24">
        <v>127.1</v>
      </c>
      <c r="Z24" s="2">
        <f t="shared" si="3"/>
        <v>82.372002592352558</v>
      </c>
      <c r="AA24">
        <v>3.4641015999999997E-2</v>
      </c>
      <c r="AB24">
        <v>127.1</v>
      </c>
      <c r="AC24">
        <v>6.4807406999999997E-2</v>
      </c>
      <c r="AD24">
        <v>0.19</v>
      </c>
    </row>
    <row r="25" spans="3:30" x14ac:dyDescent="0.25">
      <c r="L25">
        <v>24</v>
      </c>
      <c r="M25">
        <v>-0.120000000000118</v>
      </c>
      <c r="N25">
        <v>3.4641016151385401E-2</v>
      </c>
      <c r="O25">
        <v>93.059999999999903</v>
      </c>
      <c r="P25" s="2">
        <f t="shared" si="2"/>
        <v>30.263414634146308</v>
      </c>
      <c r="Q25">
        <v>3.1622776601698203E-2</v>
      </c>
      <c r="R25">
        <v>93.18</v>
      </c>
      <c r="S25">
        <v>4.6904157598249799E-2</v>
      </c>
      <c r="T25">
        <v>0.14000000000000001</v>
      </c>
      <c r="V25">
        <v>18</v>
      </c>
      <c r="W25">
        <v>0.28000000000000003</v>
      </c>
      <c r="X25">
        <v>4.8989795000000003E-2</v>
      </c>
      <c r="Y25">
        <v>87.12</v>
      </c>
      <c r="Z25" s="2">
        <f t="shared" si="3"/>
        <v>56.461438755670777</v>
      </c>
      <c r="AA25">
        <v>3.7416574000000001E-2</v>
      </c>
      <c r="AB25">
        <v>86.84</v>
      </c>
      <c r="AC25">
        <v>6.164414E-2</v>
      </c>
      <c r="AD25">
        <v>0.18</v>
      </c>
    </row>
    <row r="26" spans="3:30" x14ac:dyDescent="0.25">
      <c r="L26">
        <v>25</v>
      </c>
      <c r="M26">
        <v>0.38000000000010897</v>
      </c>
      <c r="N26">
        <v>3.1622776601698203E-2</v>
      </c>
      <c r="O26">
        <v>81.900000000000105</v>
      </c>
      <c r="P26" s="2">
        <f t="shared" si="2"/>
        <v>26.634146341463449</v>
      </c>
      <c r="Q26">
        <v>3.4641016151385401E-2</v>
      </c>
      <c r="R26">
        <v>81.52</v>
      </c>
      <c r="S26">
        <v>4.6904157598249799E-2</v>
      </c>
      <c r="T26">
        <v>0.14000000000000001</v>
      </c>
      <c r="V26">
        <v>19</v>
      </c>
      <c r="W26">
        <v>-0.24</v>
      </c>
      <c r="X26">
        <v>4.4721360000000002E-2</v>
      </c>
      <c r="Y26">
        <v>118.36</v>
      </c>
      <c r="Z26" s="2">
        <f t="shared" si="3"/>
        <v>76.707712248865846</v>
      </c>
      <c r="AA26">
        <v>0.237907545</v>
      </c>
      <c r="AB26">
        <v>118.6</v>
      </c>
      <c r="AC26">
        <v>0.24207436900000001</v>
      </c>
      <c r="AD26">
        <v>0.73</v>
      </c>
    </row>
    <row r="27" spans="3:30" x14ac:dyDescent="0.25">
      <c r="L27">
        <v>26</v>
      </c>
      <c r="M27">
        <v>-0.29999999999995502</v>
      </c>
      <c r="N27">
        <v>2.82842712474362E-2</v>
      </c>
      <c r="O27">
        <v>102.74</v>
      </c>
      <c r="P27" s="2">
        <f t="shared" si="2"/>
        <v>33.411382113821134</v>
      </c>
      <c r="Q27">
        <v>3.1622776601726903E-2</v>
      </c>
      <c r="R27">
        <v>103.04</v>
      </c>
      <c r="S27">
        <v>4.24264068712078E-2</v>
      </c>
      <c r="T27">
        <v>0.13</v>
      </c>
      <c r="V27">
        <v>20</v>
      </c>
      <c r="W27">
        <v>0.04</v>
      </c>
      <c r="X27">
        <v>0.04</v>
      </c>
      <c r="Y27">
        <v>111.58</v>
      </c>
      <c r="Z27" s="2">
        <f t="shared" si="3"/>
        <v>72.31367465975373</v>
      </c>
      <c r="AA27">
        <v>5.4772255999999998E-2</v>
      </c>
      <c r="AB27">
        <v>111.54</v>
      </c>
      <c r="AC27">
        <v>6.7823300000000003E-2</v>
      </c>
      <c r="AD27">
        <v>0.2</v>
      </c>
    </row>
    <row r="28" spans="3:30" x14ac:dyDescent="0.25">
      <c r="L28">
        <v>27</v>
      </c>
      <c r="M28">
        <v>0.39999999999986402</v>
      </c>
      <c r="N28">
        <v>2.8284271247468299E-2</v>
      </c>
      <c r="O28">
        <v>102.8</v>
      </c>
      <c r="P28" s="2">
        <f t="shared" si="2"/>
        <v>33.430894308943088</v>
      </c>
      <c r="Q28">
        <v>2.8284271247500499E-2</v>
      </c>
      <c r="R28">
        <v>102.4</v>
      </c>
      <c r="S28">
        <v>4.0000000000031802E-2</v>
      </c>
      <c r="T28">
        <v>0.12</v>
      </c>
      <c r="V28">
        <v>21</v>
      </c>
      <c r="W28">
        <v>-0.04</v>
      </c>
      <c r="X28">
        <v>4.4721360000000002E-2</v>
      </c>
      <c r="Y28">
        <v>126.5</v>
      </c>
      <c r="Z28" s="2">
        <f t="shared" si="3"/>
        <v>81.983149708360344</v>
      </c>
      <c r="AA28">
        <v>4.4721360000000002E-2</v>
      </c>
      <c r="AB28">
        <v>126.54</v>
      </c>
      <c r="AC28">
        <v>6.3245552999999996E-2</v>
      </c>
      <c r="AD28">
        <v>0.19</v>
      </c>
    </row>
    <row r="29" spans="3:30" x14ac:dyDescent="0.25">
      <c r="L29">
        <v>28</v>
      </c>
      <c r="M29">
        <v>0</v>
      </c>
      <c r="N29">
        <v>2.8284271247500499E-2</v>
      </c>
      <c r="O29">
        <v>101.96</v>
      </c>
      <c r="P29" s="2">
        <f t="shared" si="2"/>
        <v>33.157723577235771</v>
      </c>
      <c r="Q29">
        <v>3.1622776601655002E-2</v>
      </c>
      <c r="R29">
        <v>101.96</v>
      </c>
      <c r="S29">
        <v>4.24264068711971E-2</v>
      </c>
      <c r="T29">
        <v>0.13</v>
      </c>
      <c r="V29">
        <v>22</v>
      </c>
      <c r="W29">
        <v>0.12</v>
      </c>
      <c r="X29">
        <v>4.4721360000000002E-2</v>
      </c>
      <c r="Y29">
        <v>110.24</v>
      </c>
      <c r="Z29" s="2">
        <f t="shared" si="3"/>
        <v>71.445236552171096</v>
      </c>
      <c r="AA29">
        <v>0.17204650499999999</v>
      </c>
      <c r="AB29">
        <v>110.12</v>
      </c>
      <c r="AC29">
        <v>0.17776388800000001</v>
      </c>
      <c r="AD29">
        <v>0.53</v>
      </c>
    </row>
    <row r="30" spans="3:30" x14ac:dyDescent="0.25">
      <c r="L30">
        <v>29</v>
      </c>
      <c r="M30">
        <v>-0.180000000000064</v>
      </c>
      <c r="N30">
        <v>3.1622776601726903E-2</v>
      </c>
      <c r="O30">
        <v>97.1400000000001</v>
      </c>
      <c r="P30" s="2">
        <f t="shared" si="2"/>
        <v>31.590243902439056</v>
      </c>
      <c r="Q30">
        <v>3.1622776601683798E-2</v>
      </c>
      <c r="R30">
        <v>97.32</v>
      </c>
      <c r="S30">
        <v>4.4721359550026298E-2</v>
      </c>
      <c r="T30">
        <v>0.13</v>
      </c>
      <c r="V30">
        <v>23</v>
      </c>
      <c r="W30">
        <v>-0.16</v>
      </c>
      <c r="X30">
        <v>5.2915025999999997E-2</v>
      </c>
      <c r="Y30">
        <v>106.66</v>
      </c>
      <c r="Z30" s="2">
        <f t="shared" si="3"/>
        <v>69.1250810110175</v>
      </c>
      <c r="AA30">
        <v>4.4721360000000002E-2</v>
      </c>
      <c r="AB30">
        <v>106.82</v>
      </c>
      <c r="AC30">
        <v>6.9282031999999993E-2</v>
      </c>
      <c r="AD30">
        <v>0.21</v>
      </c>
    </row>
    <row r="31" spans="3:30" x14ac:dyDescent="0.25">
      <c r="L31">
        <v>30</v>
      </c>
      <c r="M31">
        <v>4.0000000000191001E-2</v>
      </c>
      <c r="N31">
        <v>4.4721359550026298E-2</v>
      </c>
      <c r="O31">
        <v>104.2</v>
      </c>
      <c r="P31" s="2">
        <f t="shared" si="2"/>
        <v>33.886178861788615</v>
      </c>
      <c r="Q31">
        <v>2.82842712474362E-2</v>
      </c>
      <c r="R31">
        <v>104.16</v>
      </c>
      <c r="S31">
        <v>5.2915026221303799E-2</v>
      </c>
      <c r="T31">
        <v>0.16</v>
      </c>
      <c r="V31">
        <v>24</v>
      </c>
      <c r="W31">
        <v>0.02</v>
      </c>
      <c r="X31">
        <v>3.4641015999999997E-2</v>
      </c>
      <c r="Y31">
        <v>99.4</v>
      </c>
      <c r="Z31" s="2">
        <v>64.419961110000003</v>
      </c>
      <c r="AA31">
        <v>5.2915025999999997E-2</v>
      </c>
      <c r="AB31">
        <v>99.38</v>
      </c>
      <c r="AC31">
        <v>6.3245552999999996E-2</v>
      </c>
      <c r="AD31">
        <v>0.19</v>
      </c>
    </row>
    <row r="32" spans="3:30" x14ac:dyDescent="0.25">
      <c r="L32">
        <v>31</v>
      </c>
      <c r="M32">
        <v>3.9999999999963599E-2</v>
      </c>
      <c r="N32">
        <v>4.24264068711971E-2</v>
      </c>
      <c r="O32">
        <v>93.099999999999895</v>
      </c>
      <c r="P32" s="2">
        <f t="shared" si="2"/>
        <v>30.276422764227608</v>
      </c>
      <c r="Q32">
        <v>4.2426406871186401E-2</v>
      </c>
      <c r="R32">
        <v>93.06</v>
      </c>
      <c r="S32">
        <v>5.9999999999998499E-2</v>
      </c>
      <c r="T32">
        <v>0.18</v>
      </c>
      <c r="V32">
        <v>25</v>
      </c>
      <c r="W32">
        <v>0.24</v>
      </c>
      <c r="X32">
        <v>0.04</v>
      </c>
      <c r="Y32">
        <v>99.42</v>
      </c>
      <c r="Z32" s="2">
        <v>64.432922880000007</v>
      </c>
      <c r="AA32">
        <v>4.4721360000000002E-2</v>
      </c>
      <c r="AB32">
        <v>99.18</v>
      </c>
      <c r="AC32">
        <v>0.06</v>
      </c>
      <c r="AD32">
        <v>0.18</v>
      </c>
    </row>
    <row r="33" spans="12:30" x14ac:dyDescent="0.25">
      <c r="L33">
        <v>32</v>
      </c>
      <c r="M33">
        <v>-0.14000000000009999</v>
      </c>
      <c r="N33">
        <v>2.82842712474362E-2</v>
      </c>
      <c r="O33">
        <v>95.76</v>
      </c>
      <c r="P33" s="2">
        <f t="shared" si="2"/>
        <v>31.141463414634146</v>
      </c>
      <c r="Q33">
        <v>2.8284271247468299E-2</v>
      </c>
      <c r="R33">
        <v>95.9</v>
      </c>
      <c r="S33">
        <v>3.9999999999986303E-2</v>
      </c>
      <c r="T33">
        <v>0.12</v>
      </c>
      <c r="V33">
        <v>26</v>
      </c>
      <c r="W33">
        <v>-0.22</v>
      </c>
      <c r="X33">
        <v>3.7416574000000001E-2</v>
      </c>
      <c r="Y33">
        <v>95.82</v>
      </c>
      <c r="Z33" s="2">
        <v>62.099805570000001</v>
      </c>
      <c r="AA33">
        <v>0.18708286900000001</v>
      </c>
      <c r="AB33">
        <v>96.04</v>
      </c>
      <c r="AC33">
        <v>0.19078783999999999</v>
      </c>
      <c r="AD33">
        <v>0.56999999999999995</v>
      </c>
    </row>
    <row r="34" spans="12:30" x14ac:dyDescent="0.25">
      <c r="L34">
        <v>33</v>
      </c>
      <c r="M34">
        <v>3.9999999999963599E-2</v>
      </c>
      <c r="N34">
        <v>2.8284271247468299E-2</v>
      </c>
      <c r="O34">
        <v>93.28</v>
      </c>
      <c r="P34" s="2">
        <f t="shared" si="2"/>
        <v>30.334959349593493</v>
      </c>
      <c r="Q34">
        <v>3.1622776601726903E-2</v>
      </c>
      <c r="R34">
        <v>93.24</v>
      </c>
      <c r="S34">
        <v>4.2426406871229297E-2</v>
      </c>
      <c r="T34">
        <v>0.13</v>
      </c>
      <c r="V34">
        <v>27</v>
      </c>
      <c r="W34">
        <v>0.1</v>
      </c>
      <c r="X34">
        <v>4.2426406999999999E-2</v>
      </c>
      <c r="Y34">
        <v>112.22</v>
      </c>
      <c r="Z34">
        <v>72.728451070000006</v>
      </c>
      <c r="AA34">
        <v>5.4772255999999998E-2</v>
      </c>
      <c r="AB34">
        <v>112.12</v>
      </c>
      <c r="AC34">
        <v>6.9282031999999993E-2</v>
      </c>
      <c r="AD34">
        <v>0.21</v>
      </c>
    </row>
    <row r="35" spans="12:30" x14ac:dyDescent="0.25">
      <c r="L35">
        <v>34</v>
      </c>
      <c r="M35">
        <v>-7.9999999999927199E-2</v>
      </c>
      <c r="N35">
        <v>3.1622776601683798E-2</v>
      </c>
      <c r="O35">
        <v>88.379999999999896</v>
      </c>
      <c r="P35" s="2">
        <f t="shared" si="2"/>
        <v>28.741463414634111</v>
      </c>
      <c r="Q35">
        <v>3.4641016151385401E-2</v>
      </c>
      <c r="R35">
        <v>88.46</v>
      </c>
      <c r="S35">
        <v>4.6904157598240098E-2</v>
      </c>
      <c r="T35">
        <v>0.14000000000000001</v>
      </c>
      <c r="V35">
        <v>28</v>
      </c>
      <c r="W35">
        <v>-0.26</v>
      </c>
      <c r="X35">
        <v>5.2915025999999997E-2</v>
      </c>
      <c r="Y35">
        <v>111.46</v>
      </c>
      <c r="Z35">
        <v>72.235904079999997</v>
      </c>
      <c r="AA35">
        <v>4.4721360000000002E-2</v>
      </c>
      <c r="AB35">
        <v>111.72</v>
      </c>
      <c r="AC35">
        <v>6.9282031999999993E-2</v>
      </c>
      <c r="AD35">
        <v>0.21</v>
      </c>
    </row>
    <row r="36" spans="12:30" x14ac:dyDescent="0.25">
      <c r="L36">
        <v>35</v>
      </c>
      <c r="M36">
        <v>-7.9999999999927199E-2</v>
      </c>
      <c r="N36">
        <v>3.4641016151346002E-2</v>
      </c>
      <c r="O36">
        <v>87.3</v>
      </c>
      <c r="P36" s="2">
        <f t="shared" si="2"/>
        <v>28.390243902439021</v>
      </c>
      <c r="Q36">
        <v>4.6904157598230398E-2</v>
      </c>
      <c r="R36">
        <v>87.38</v>
      </c>
      <c r="S36">
        <v>5.8309518948431199E-2</v>
      </c>
      <c r="T36">
        <v>0.17</v>
      </c>
      <c r="V36">
        <v>29</v>
      </c>
      <c r="W36">
        <v>0.14000000000000001</v>
      </c>
      <c r="X36">
        <v>4.4721360000000002E-2</v>
      </c>
      <c r="Y36">
        <v>114.68</v>
      </c>
      <c r="Z36">
        <v>74.322747890000002</v>
      </c>
      <c r="AA36">
        <v>5.4772255999999998E-2</v>
      </c>
      <c r="AB36">
        <v>114.54</v>
      </c>
      <c r="AC36">
        <v>7.0710677999999999E-2</v>
      </c>
      <c r="AD36">
        <v>0.21</v>
      </c>
    </row>
    <row r="37" spans="12:30" x14ac:dyDescent="0.25">
      <c r="L37">
        <v>36</v>
      </c>
      <c r="M37">
        <v>0</v>
      </c>
      <c r="N37">
        <v>3.4641016151346002E-2</v>
      </c>
      <c r="O37">
        <v>98.319999999999894</v>
      </c>
      <c r="P37" s="2">
        <f t="shared" si="2"/>
        <v>31.973983739837362</v>
      </c>
      <c r="Q37">
        <v>3.1622776601655002E-2</v>
      </c>
      <c r="R37">
        <v>98.32</v>
      </c>
      <c r="S37">
        <v>4.6904157598191602E-2</v>
      </c>
      <c r="T37">
        <v>0.14000000000000001</v>
      </c>
      <c r="V37">
        <v>30</v>
      </c>
      <c r="W37">
        <v>-0.02</v>
      </c>
      <c r="X37">
        <v>3.4641015999999997E-2</v>
      </c>
      <c r="Y37">
        <v>108.44</v>
      </c>
      <c r="Z37">
        <v>70.278677900000005</v>
      </c>
      <c r="AA37">
        <v>0.04</v>
      </c>
      <c r="AB37">
        <v>108.46</v>
      </c>
      <c r="AC37">
        <v>5.2915025999999997E-2</v>
      </c>
      <c r="AD37">
        <v>0.16</v>
      </c>
    </row>
    <row r="38" spans="12:30" x14ac:dyDescent="0.25">
      <c r="L38">
        <v>37</v>
      </c>
      <c r="M38">
        <v>0</v>
      </c>
      <c r="N38">
        <v>3.4641016151346002E-2</v>
      </c>
      <c r="O38">
        <v>82.899999999999906</v>
      </c>
      <c r="P38" s="2">
        <f t="shared" si="2"/>
        <v>26.959349593495904</v>
      </c>
      <c r="Q38">
        <v>2.8284271247468299E-2</v>
      </c>
      <c r="R38">
        <v>82.9</v>
      </c>
      <c r="S38">
        <v>4.4721359549975401E-2</v>
      </c>
      <c r="T38">
        <v>0.13</v>
      </c>
      <c r="V38">
        <v>31</v>
      </c>
      <c r="W38">
        <v>0.04</v>
      </c>
      <c r="X38">
        <v>4.4721360000000002E-2</v>
      </c>
      <c r="Y38">
        <v>105.66</v>
      </c>
      <c r="Z38">
        <v>68.476992870000004</v>
      </c>
      <c r="AA38">
        <v>5.2915025999999997E-2</v>
      </c>
      <c r="AB38">
        <v>105.62</v>
      </c>
      <c r="AC38">
        <v>6.9282031999999993E-2</v>
      </c>
      <c r="AD38">
        <v>0.21</v>
      </c>
    </row>
    <row r="39" spans="12:30" x14ac:dyDescent="0.25">
      <c r="L39">
        <v>38</v>
      </c>
      <c r="M39">
        <v>9.9999999999909106E-2</v>
      </c>
      <c r="N39">
        <v>3.4641016151346002E-2</v>
      </c>
      <c r="O39">
        <v>94.920000000000101</v>
      </c>
      <c r="P39" s="2">
        <f t="shared" si="2"/>
        <v>30.86829268292686</v>
      </c>
      <c r="Q39">
        <v>3.4641016151385401E-2</v>
      </c>
      <c r="R39">
        <v>94.82</v>
      </c>
      <c r="S39">
        <v>4.89897948556468E-2</v>
      </c>
      <c r="T39">
        <v>0.15</v>
      </c>
      <c r="V39">
        <v>32</v>
      </c>
      <c r="W39">
        <v>0.06</v>
      </c>
      <c r="X39">
        <v>5.4772255999999998E-2</v>
      </c>
      <c r="Y39">
        <v>117.92</v>
      </c>
      <c r="Z39">
        <v>76.422553469999997</v>
      </c>
      <c r="AA39">
        <v>3.7416574000000001E-2</v>
      </c>
      <c r="AB39">
        <v>117.86</v>
      </c>
      <c r="AC39">
        <v>6.6332496000000005E-2</v>
      </c>
      <c r="AD39">
        <v>0.2</v>
      </c>
    </row>
    <row r="40" spans="12:30" x14ac:dyDescent="0.25">
      <c r="L40">
        <v>39</v>
      </c>
      <c r="M40">
        <v>-5.9999999999945403E-2</v>
      </c>
      <c r="N40">
        <v>2.4494897427809501E-2</v>
      </c>
      <c r="O40">
        <v>87.74</v>
      </c>
      <c r="P40" s="2">
        <f t="shared" si="2"/>
        <v>28.533333333333331</v>
      </c>
      <c r="Q40">
        <v>2.82842712474362E-2</v>
      </c>
      <c r="R40">
        <v>87.8</v>
      </c>
      <c r="S40">
        <v>3.7416573867705402E-2</v>
      </c>
      <c r="T40">
        <v>0.11</v>
      </c>
      <c r="V40">
        <v>33</v>
      </c>
      <c r="W40">
        <v>-0.02</v>
      </c>
      <c r="X40">
        <v>5.4772255999999998E-2</v>
      </c>
      <c r="Y40">
        <v>118.56</v>
      </c>
      <c r="Z40">
        <v>76.837329879999999</v>
      </c>
      <c r="AA40">
        <v>4.2426406999999999E-2</v>
      </c>
      <c r="AB40">
        <v>118.58</v>
      </c>
      <c r="AC40">
        <v>6.9282031999999993E-2</v>
      </c>
      <c r="AD40">
        <v>0.21</v>
      </c>
    </row>
    <row r="41" spans="12:30" x14ac:dyDescent="0.25">
      <c r="L41">
        <v>40</v>
      </c>
      <c r="M41">
        <v>5.9999999999945403E-2</v>
      </c>
      <c r="N41">
        <v>3.1622776601683798E-2</v>
      </c>
      <c r="O41">
        <v>95.24</v>
      </c>
      <c r="P41" s="2">
        <v>3.9999999999992E-2</v>
      </c>
      <c r="Q41">
        <v>95.18</v>
      </c>
      <c r="R41">
        <v>5.0990195135921602E-2</v>
      </c>
      <c r="S41">
        <v>0.15</v>
      </c>
      <c r="T41">
        <v>0.15</v>
      </c>
      <c r="V41">
        <v>35</v>
      </c>
      <c r="W41">
        <v>-0.06</v>
      </c>
      <c r="X41">
        <v>4.4721360000000002E-2</v>
      </c>
      <c r="Y41">
        <v>97.4</v>
      </c>
      <c r="Z41">
        <v>63.123784829999998</v>
      </c>
      <c r="AA41">
        <v>4.4721360000000002E-2</v>
      </c>
      <c r="AB41">
        <v>97.46</v>
      </c>
      <c r="AC41">
        <v>6.3245552999999996E-2</v>
      </c>
      <c r="AD41">
        <v>0.19</v>
      </c>
    </row>
    <row r="42" spans="12:30" x14ac:dyDescent="0.25">
      <c r="L42">
        <v>41</v>
      </c>
      <c r="M42">
        <v>-5.9999999999945403E-2</v>
      </c>
      <c r="N42">
        <v>3.1622776601683798E-2</v>
      </c>
      <c r="O42">
        <v>86.3599999999999</v>
      </c>
      <c r="P42" s="2">
        <f t="shared" si="2"/>
        <v>28.084552845528421</v>
      </c>
      <c r="Q42">
        <v>3.1622776601698203E-2</v>
      </c>
      <c r="R42">
        <v>86.42</v>
      </c>
      <c r="S42">
        <v>4.4721359550006001E-2</v>
      </c>
      <c r="T42">
        <v>0.13</v>
      </c>
      <c r="V42">
        <v>36</v>
      </c>
      <c r="W42">
        <v>0.24</v>
      </c>
      <c r="X42">
        <v>5.2915025999999997E-2</v>
      </c>
      <c r="Y42">
        <v>79.88</v>
      </c>
      <c r="Z42">
        <v>51.769280620000004</v>
      </c>
      <c r="AA42">
        <v>3.1622776999999998E-2</v>
      </c>
      <c r="AB42">
        <v>79.64</v>
      </c>
      <c r="AC42">
        <v>6.164414E-2</v>
      </c>
      <c r="AD42">
        <v>0.18</v>
      </c>
    </row>
    <row r="43" spans="12:30" x14ac:dyDescent="0.25">
      <c r="V43">
        <v>37</v>
      </c>
      <c r="W43">
        <v>-0.12</v>
      </c>
      <c r="X43">
        <v>4.8989795000000003E-2</v>
      </c>
      <c r="Y43">
        <v>87.98</v>
      </c>
      <c r="Z43">
        <v>57.018794560000003</v>
      </c>
      <c r="AA43">
        <v>3.4641015999999997E-2</v>
      </c>
      <c r="AB43">
        <v>88.1</v>
      </c>
      <c r="AC43">
        <v>0.06</v>
      </c>
      <c r="AD43">
        <v>0.18</v>
      </c>
    </row>
    <row r="44" spans="12:30" x14ac:dyDescent="0.25">
      <c r="N44" t="s">
        <v>9</v>
      </c>
      <c r="O44">
        <f>MIN(O2:O42)</f>
        <v>51.180000000000099</v>
      </c>
      <c r="P44">
        <f>MIN(P2:P42)</f>
        <v>3.9999999999992E-2</v>
      </c>
      <c r="Q44" t="str">
        <f>CONCATENATE(FIXED(O44)," ","(",FIXED(P44),")")</f>
        <v>51.18 (0.04)</v>
      </c>
      <c r="V44">
        <v>38</v>
      </c>
      <c r="W44">
        <v>-0.08</v>
      </c>
      <c r="X44">
        <v>3.7416574000000001E-2</v>
      </c>
      <c r="Y44">
        <v>102.06</v>
      </c>
      <c r="Z44">
        <v>66.143875570000006</v>
      </c>
      <c r="AA44">
        <v>4.4721360000000002E-2</v>
      </c>
      <c r="AB44">
        <v>102.14</v>
      </c>
      <c r="AC44">
        <v>5.8309518999999997E-2</v>
      </c>
      <c r="AD44">
        <v>0.17</v>
      </c>
    </row>
    <row r="45" spans="12:30" x14ac:dyDescent="0.25">
      <c r="N45" t="s">
        <v>10</v>
      </c>
      <c r="O45">
        <f>MAX(O2:O42)</f>
        <v>112.94</v>
      </c>
      <c r="P45">
        <f>MAX(P2:P42)</f>
        <v>36.728455284552844</v>
      </c>
      <c r="Q45" t="str">
        <f t="shared" ref="Q45:Q49" si="5">CONCATENATE(FIXED(O45)," ","(",FIXED(P45),")")</f>
        <v>112.94 (36.73)</v>
      </c>
      <c r="V45">
        <v>39</v>
      </c>
      <c r="W45">
        <v>0.2</v>
      </c>
      <c r="X45">
        <v>2.8284271E-2</v>
      </c>
      <c r="Y45">
        <v>110.1</v>
      </c>
      <c r="Z45">
        <v>71.354504210000002</v>
      </c>
      <c r="AA45">
        <v>7.0710677999999999E-2</v>
      </c>
      <c r="AB45">
        <v>109.9</v>
      </c>
      <c r="AC45">
        <v>7.6157731000000006E-2</v>
      </c>
      <c r="AD45">
        <v>0.23</v>
      </c>
    </row>
    <row r="46" spans="12:30" x14ac:dyDescent="0.25">
      <c r="N46" t="s">
        <v>11</v>
      </c>
      <c r="O46">
        <f>AVERAGE(O2:O42)</f>
        <v>91.071219512195128</v>
      </c>
      <c r="P46">
        <f>AVERAGE(P2:P42)</f>
        <v>28.862209002577835</v>
      </c>
      <c r="Q46" t="str">
        <f t="shared" si="5"/>
        <v>91.07 (28.86)</v>
      </c>
      <c r="V46">
        <v>40</v>
      </c>
      <c r="W46">
        <v>-0.14000000000000001</v>
      </c>
      <c r="X46">
        <v>4.2426406999999999E-2</v>
      </c>
      <c r="Y46">
        <v>108.28</v>
      </c>
      <c r="Z46">
        <v>70.174983800000007</v>
      </c>
      <c r="AA46">
        <v>4.8989795000000003E-2</v>
      </c>
      <c r="AB46">
        <v>108.42</v>
      </c>
      <c r="AC46">
        <v>6.4807406999999997E-2</v>
      </c>
      <c r="AD46">
        <v>0.19</v>
      </c>
    </row>
    <row r="47" spans="12:30" x14ac:dyDescent="0.25">
      <c r="N47" t="s">
        <v>12</v>
      </c>
      <c r="O47">
        <f>MEDIAN(O2:O42)</f>
        <v>93.059999999999903</v>
      </c>
      <c r="P47">
        <f>MEDIAN(P2:P42)</f>
        <v>30.100813008130146</v>
      </c>
      <c r="Q47" t="str">
        <f t="shared" si="5"/>
        <v>93.06 (30.10)</v>
      </c>
      <c r="V47">
        <v>41</v>
      </c>
      <c r="W47">
        <v>0.18</v>
      </c>
      <c r="X47">
        <v>4.4721360000000002E-2</v>
      </c>
      <c r="Y47">
        <v>112.12</v>
      </c>
      <c r="Z47">
        <v>72.663642260000003</v>
      </c>
      <c r="AA47">
        <v>4.8989795000000003E-2</v>
      </c>
      <c r="AB47">
        <v>111.94</v>
      </c>
      <c r="AC47">
        <v>6.6332496000000005E-2</v>
      </c>
      <c r="AD47">
        <v>0.2</v>
      </c>
    </row>
    <row r="48" spans="12:30" x14ac:dyDescent="0.25">
      <c r="N48" t="s">
        <v>13</v>
      </c>
      <c r="O48">
        <f>_xlfn.STDEV.S(O2:O42)</f>
        <v>13.948870957020414</v>
      </c>
      <c r="P48">
        <f>_xlfn.STDEV.S(P2:P42)</f>
        <v>6.4666352788932855</v>
      </c>
      <c r="Q48" t="str">
        <f t="shared" si="5"/>
        <v>13.95 (6.47)</v>
      </c>
      <c r="V48">
        <v>42</v>
      </c>
      <c r="W48">
        <v>-0.26</v>
      </c>
      <c r="X48">
        <v>0.04</v>
      </c>
      <c r="Y48">
        <v>109.46</v>
      </c>
      <c r="Z48">
        <v>70.9397278</v>
      </c>
      <c r="AA48">
        <v>5.0990195000000002E-2</v>
      </c>
      <c r="AB48">
        <v>109.72</v>
      </c>
      <c r="AC48">
        <v>6.4807406999999997E-2</v>
      </c>
      <c r="AD48">
        <v>0.19</v>
      </c>
    </row>
    <row r="49" spans="14:30" x14ac:dyDescent="0.25">
      <c r="N49" t="s">
        <v>14</v>
      </c>
      <c r="O49">
        <f>O48/SQRT(COUNT((O2:O42)))</f>
        <v>2.1784476514565987</v>
      </c>
      <c r="P49">
        <f>P48/SQRT(COUNT((P2:P42)))</f>
        <v>1.0099187582663396</v>
      </c>
      <c r="Q49" t="str">
        <f t="shared" si="5"/>
        <v>2.18 (1.01)</v>
      </c>
      <c r="V49">
        <v>43</v>
      </c>
      <c r="W49">
        <v>0.04</v>
      </c>
      <c r="X49">
        <v>5.0990195000000002E-2</v>
      </c>
      <c r="Y49">
        <v>112.48</v>
      </c>
      <c r="Z49">
        <v>72.89695399</v>
      </c>
      <c r="AA49">
        <v>4.8989795000000003E-2</v>
      </c>
      <c r="AB49">
        <v>112.44</v>
      </c>
      <c r="AC49">
        <v>7.0710677999999999E-2</v>
      </c>
      <c r="AD49">
        <v>0.21</v>
      </c>
    </row>
    <row r="50" spans="14:30" x14ac:dyDescent="0.25">
      <c r="V50">
        <v>44</v>
      </c>
      <c r="W50">
        <v>-0.22</v>
      </c>
      <c r="X50">
        <v>5.4772255999999998E-2</v>
      </c>
      <c r="Y50">
        <v>114.32</v>
      </c>
      <c r="Z50">
        <v>74.089436160000005</v>
      </c>
      <c r="AA50">
        <v>0.214476106</v>
      </c>
      <c r="AB50">
        <v>114.54</v>
      </c>
      <c r="AC50">
        <v>0.22135943599999999</v>
      </c>
      <c r="AD50">
        <v>0.66</v>
      </c>
    </row>
    <row r="51" spans="14:30" x14ac:dyDescent="0.25">
      <c r="V51">
        <v>45</v>
      </c>
      <c r="W51">
        <v>0</v>
      </c>
      <c r="X51">
        <v>5.2915025999999997E-2</v>
      </c>
      <c r="Y51">
        <v>115.28</v>
      </c>
      <c r="Z51">
        <v>74.711600779999998</v>
      </c>
      <c r="AA51">
        <v>4.8989795000000003E-2</v>
      </c>
      <c r="AB51">
        <v>115.28</v>
      </c>
      <c r="AC51">
        <v>7.2111025999999995E-2</v>
      </c>
      <c r="AD51">
        <v>0.22</v>
      </c>
    </row>
    <row r="52" spans="14:30" x14ac:dyDescent="0.25">
      <c r="V52">
        <v>46</v>
      </c>
      <c r="W52">
        <v>0.2</v>
      </c>
      <c r="X52">
        <v>5.2915025999999997E-2</v>
      </c>
      <c r="Y52">
        <v>106.88</v>
      </c>
      <c r="Z52">
        <v>69.267660399999997</v>
      </c>
      <c r="AA52">
        <v>4.8989795000000003E-2</v>
      </c>
      <c r="AB52">
        <v>106.68</v>
      </c>
      <c r="AC52">
        <v>7.2111025999999995E-2</v>
      </c>
      <c r="AD52">
        <v>0.22</v>
      </c>
    </row>
    <row r="53" spans="14:30" x14ac:dyDescent="0.25">
      <c r="V53">
        <v>47</v>
      </c>
      <c r="W53">
        <v>0.02</v>
      </c>
      <c r="X53">
        <v>4.4721360000000002E-2</v>
      </c>
      <c r="Y53">
        <v>100.16</v>
      </c>
      <c r="Z53">
        <v>64.912508099999997</v>
      </c>
      <c r="AA53">
        <v>0.04</v>
      </c>
      <c r="AB53">
        <v>100.14</v>
      </c>
      <c r="AC53">
        <v>0.06</v>
      </c>
      <c r="AD53">
        <v>0.18</v>
      </c>
    </row>
    <row r="54" spans="14:30" x14ac:dyDescent="0.25">
      <c r="V54">
        <v>48</v>
      </c>
      <c r="W54">
        <v>0.06</v>
      </c>
      <c r="X54">
        <v>0.04</v>
      </c>
      <c r="Y54">
        <v>120.66</v>
      </c>
      <c r="Z54">
        <v>78.198314969999998</v>
      </c>
      <c r="AA54">
        <v>4.4721360000000002E-2</v>
      </c>
      <c r="AB54">
        <v>120.6</v>
      </c>
      <c r="AC54">
        <v>0.06</v>
      </c>
      <c r="AD54">
        <v>0.18</v>
      </c>
    </row>
    <row r="55" spans="14:30" x14ac:dyDescent="0.25">
      <c r="V55">
        <v>49</v>
      </c>
      <c r="W55">
        <v>-0.02</v>
      </c>
      <c r="X55">
        <v>4.8989795000000003E-2</v>
      </c>
      <c r="Y55">
        <v>103.82</v>
      </c>
      <c r="Z55">
        <v>67.284510690000005</v>
      </c>
      <c r="AA55">
        <v>4.8989795000000003E-2</v>
      </c>
      <c r="AB55">
        <v>103.84</v>
      </c>
      <c r="AC55">
        <v>6.9282031999999993E-2</v>
      </c>
      <c r="AD55">
        <v>0.21</v>
      </c>
    </row>
    <row r="56" spans="14:30" x14ac:dyDescent="0.25">
      <c r="V56">
        <v>50</v>
      </c>
      <c r="W56">
        <v>0.02</v>
      </c>
      <c r="X56">
        <v>4.8989795000000003E-2</v>
      </c>
      <c r="Y56">
        <v>102.96</v>
      </c>
      <c r="Z56">
        <v>66.727154889999994</v>
      </c>
      <c r="AA56">
        <v>4.4721360000000002E-2</v>
      </c>
      <c r="AB56">
        <v>102.94</v>
      </c>
      <c r="AC56">
        <v>6.6332496000000005E-2</v>
      </c>
      <c r="AD56">
        <v>0.2</v>
      </c>
    </row>
    <row r="57" spans="14:30" x14ac:dyDescent="0.25">
      <c r="V57">
        <v>51</v>
      </c>
      <c r="W57">
        <v>0.08</v>
      </c>
      <c r="X57">
        <v>4.8989795000000003E-2</v>
      </c>
      <c r="Y57">
        <v>109.34</v>
      </c>
      <c r="Z57">
        <v>70.861957230000002</v>
      </c>
      <c r="AA57">
        <v>4.4721360000000002E-2</v>
      </c>
      <c r="AB57">
        <v>109.26</v>
      </c>
      <c r="AC57">
        <v>6.6332496000000005E-2</v>
      </c>
      <c r="AD57">
        <v>0.2</v>
      </c>
    </row>
    <row r="59" spans="14:30" x14ac:dyDescent="0.25">
      <c r="X59" t="s">
        <v>9</v>
      </c>
      <c r="Y59">
        <v>67</v>
      </c>
      <c r="Z59">
        <v>43.421905379999998</v>
      </c>
      <c r="AA59" t="s">
        <v>16</v>
      </c>
    </row>
    <row r="60" spans="14:30" x14ac:dyDescent="0.25">
      <c r="X60" t="s">
        <v>10</v>
      </c>
      <c r="Y60">
        <v>153.78</v>
      </c>
      <c r="Z60">
        <v>99.662994170000005</v>
      </c>
      <c r="AA60" t="s">
        <v>17</v>
      </c>
    </row>
    <row r="61" spans="14:30" x14ac:dyDescent="0.25">
      <c r="X61" t="s">
        <v>11</v>
      </c>
      <c r="Y61">
        <v>110.514</v>
      </c>
      <c r="Z61">
        <v>71.622812699999997</v>
      </c>
      <c r="AA61" t="s">
        <v>18</v>
      </c>
    </row>
    <row r="62" spans="14:30" x14ac:dyDescent="0.25">
      <c r="X62" t="s">
        <v>12</v>
      </c>
      <c r="Y62">
        <v>109.78</v>
      </c>
      <c r="Z62">
        <v>71.147116010000005</v>
      </c>
      <c r="AA62" t="s">
        <v>19</v>
      </c>
    </row>
    <row r="63" spans="14:30" x14ac:dyDescent="0.25">
      <c r="X63" t="s">
        <v>13</v>
      </c>
      <c r="Y63">
        <v>14.97676691</v>
      </c>
      <c r="Z63">
        <v>9.7062650070000007</v>
      </c>
      <c r="AA63" t="s">
        <v>20</v>
      </c>
    </row>
    <row r="64" spans="14:30" x14ac:dyDescent="0.25">
      <c r="X64" t="s">
        <v>14</v>
      </c>
      <c r="Y64">
        <v>2.1180346879999998</v>
      </c>
      <c r="Z64">
        <v>1.372673161</v>
      </c>
      <c r="AA6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Data_filtration G1_fibre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Virginie Galais (Staff)</cp:lastModifiedBy>
  <dcterms:created xsi:type="dcterms:W3CDTF">2023-11-02T11:41:54Z</dcterms:created>
  <dcterms:modified xsi:type="dcterms:W3CDTF">2023-12-11T11:43:28Z</dcterms:modified>
</cp:coreProperties>
</file>