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Git\lrcfs-pestats\shinyapp\data\spa\"/>
    </mc:Choice>
  </mc:AlternateContent>
  <xr:revisionPtr revIDLastSave="0" documentId="13_ncr:1_{272E64B2-7952-42BD-A2BE-4375AD222B69}" xr6:coauthVersionLast="43" xr6:coauthVersionMax="43" xr10:uidLastSave="{00000000-0000-0000-0000-000000000000}"/>
  <bookViews>
    <workbookView xWindow="38290" yWindow="-110" windowWidth="38620" windowHeight="21820" xr2:uid="{00000000-000D-0000-FFFF-FFFF00000000}"/>
  </bookViews>
  <sheets>
    <sheet name="Linearity" sheetId="1" r:id="rId1"/>
    <sheet name="Standard Residual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T8" i="2" l="1"/>
  <c r="V8" i="2" s="1"/>
  <c r="U8" i="2"/>
  <c r="W8" i="2" s="1"/>
  <c r="T9" i="2"/>
  <c r="V9" i="2" s="1"/>
  <c r="U9" i="2"/>
  <c r="W9" i="2" s="1"/>
  <c r="T10" i="2"/>
  <c r="V10" i="2" s="1"/>
  <c r="U10" i="2"/>
  <c r="T11" i="2"/>
  <c r="V11" i="2" s="1"/>
  <c r="U11" i="2"/>
  <c r="T12" i="2"/>
  <c r="V12" i="2" s="1"/>
  <c r="U12" i="2"/>
  <c r="W12" i="2" s="1"/>
  <c r="T13" i="2"/>
  <c r="V13" i="2" s="1"/>
  <c r="U13" i="2"/>
  <c r="W13" i="2" s="1"/>
  <c r="T14" i="2"/>
  <c r="V14" i="2" s="1"/>
  <c r="U14" i="2"/>
  <c r="W14" i="2" s="1"/>
  <c r="T15" i="2"/>
  <c r="V15" i="2" s="1"/>
  <c r="U15" i="2"/>
  <c r="W15" i="2" s="1"/>
  <c r="T16" i="2"/>
  <c r="V16" i="2" s="1"/>
  <c r="U16" i="2"/>
  <c r="W16" i="2" s="1"/>
  <c r="T7" i="2"/>
  <c r="V7" i="2" s="1"/>
  <c r="U7" i="2"/>
  <c r="W7" i="2" s="1"/>
  <c r="W11" i="2" l="1"/>
  <c r="W10" i="2"/>
  <c r="S8" i="2"/>
  <c r="S9" i="2"/>
  <c r="S10" i="2"/>
  <c r="S11" i="2"/>
  <c r="S12" i="2"/>
  <c r="S13" i="2"/>
  <c r="S14" i="2"/>
  <c r="S15" i="2"/>
  <c r="S16" i="2"/>
  <c r="S7" i="2"/>
  <c r="P8" i="2"/>
  <c r="P9" i="2"/>
  <c r="P10" i="2"/>
  <c r="P11" i="2"/>
  <c r="P12" i="2"/>
  <c r="P13" i="2"/>
  <c r="P14" i="2"/>
  <c r="P15" i="2"/>
  <c r="P16" i="2"/>
  <c r="P7" i="2"/>
  <c r="M8" i="2"/>
  <c r="M9" i="2"/>
  <c r="M10" i="2"/>
  <c r="M11" i="2"/>
  <c r="M12" i="2"/>
  <c r="M13" i="2"/>
  <c r="M14" i="2"/>
  <c r="M15" i="2"/>
  <c r="M16" i="2"/>
  <c r="M7" i="2"/>
  <c r="J8" i="2"/>
  <c r="J9" i="2"/>
  <c r="J10" i="2"/>
  <c r="J11" i="2"/>
  <c r="J12" i="2"/>
  <c r="J13" i="2"/>
  <c r="J14" i="2"/>
  <c r="J15" i="2"/>
  <c r="J16" i="2"/>
  <c r="J7" i="2"/>
  <c r="G8" i="2"/>
  <c r="G9" i="2"/>
  <c r="G10" i="2"/>
  <c r="G11" i="2"/>
  <c r="G12" i="2"/>
  <c r="G13" i="2"/>
  <c r="G14" i="2"/>
  <c r="G15" i="2"/>
  <c r="G16" i="2"/>
  <c r="G7" i="2"/>
  <c r="D8" i="2"/>
  <c r="D9" i="2"/>
  <c r="D10" i="2"/>
  <c r="D11" i="2"/>
  <c r="D13" i="2"/>
  <c r="D14" i="2"/>
  <c r="D15" i="2"/>
  <c r="D16" i="2"/>
  <c r="D7" i="2"/>
  <c r="R8" i="2"/>
  <c r="R9" i="2"/>
  <c r="R10" i="2"/>
  <c r="R11" i="2"/>
  <c r="R12" i="2"/>
  <c r="R13" i="2"/>
  <c r="R14" i="2"/>
  <c r="R15" i="2"/>
  <c r="R16" i="2"/>
  <c r="R7" i="2"/>
  <c r="O8" i="2"/>
  <c r="O9" i="2"/>
  <c r="O10" i="2"/>
  <c r="O11" i="2"/>
  <c r="O12" i="2"/>
  <c r="O13" i="2"/>
  <c r="O14" i="2"/>
  <c r="O15" i="2"/>
  <c r="O16" i="2"/>
  <c r="O7" i="2"/>
  <c r="L8" i="2"/>
  <c r="L9" i="2"/>
  <c r="L10" i="2"/>
  <c r="L11" i="2"/>
  <c r="L12" i="2"/>
  <c r="L13" i="2"/>
  <c r="L14" i="2"/>
  <c r="L15" i="2"/>
  <c r="L16" i="2"/>
  <c r="L7" i="2"/>
  <c r="I8" i="2"/>
  <c r="I9" i="2"/>
  <c r="I10" i="2"/>
  <c r="I11" i="2"/>
  <c r="I12" i="2"/>
  <c r="I13" i="2"/>
  <c r="I14" i="2"/>
  <c r="I15" i="2"/>
  <c r="I16" i="2"/>
  <c r="I7" i="2"/>
  <c r="F8" i="2"/>
  <c r="F9" i="2"/>
  <c r="F10" i="2"/>
  <c r="F11" i="2"/>
  <c r="F12" i="2"/>
  <c r="F13" i="2"/>
  <c r="F14" i="2"/>
  <c r="F15" i="2"/>
  <c r="F16" i="2"/>
  <c r="F7" i="2"/>
  <c r="C8" i="2"/>
  <c r="C9" i="2"/>
  <c r="C10" i="2"/>
  <c r="C11" i="2"/>
  <c r="C12" i="2"/>
  <c r="C13" i="2"/>
  <c r="C14" i="2"/>
  <c r="C15" i="2"/>
  <c r="C16" i="2"/>
  <c r="C7" i="2"/>
  <c r="T7" i="1"/>
  <c r="T8" i="1"/>
  <c r="T9" i="1"/>
  <c r="T10" i="1"/>
  <c r="T11" i="1"/>
  <c r="T12" i="1"/>
  <c r="T13" i="1"/>
  <c r="T14" i="1"/>
  <c r="T15" i="1"/>
  <c r="T6" i="1"/>
</calcChain>
</file>

<file path=xl/sharedStrings.xml><?xml version="1.0" encoding="utf-8"?>
<sst xmlns="http://schemas.openxmlformats.org/spreadsheetml/2006/main" count="66" uniqueCount="32">
  <si>
    <t>Linearity</t>
  </si>
  <si>
    <t>Run 1 (5/11/18)</t>
  </si>
  <si>
    <t>THC</t>
  </si>
  <si>
    <t>THC-d3</t>
  </si>
  <si>
    <t>Ratio</t>
  </si>
  <si>
    <t>Run 2 (6/11/18)</t>
  </si>
  <si>
    <t>Peak Area</t>
  </si>
  <si>
    <t>Run 3 (7/11/18)</t>
  </si>
  <si>
    <t>Average Peak Area Ratio</t>
  </si>
  <si>
    <t>Standard Residual Plot - Linear Curve Data</t>
  </si>
  <si>
    <t>Run 1</t>
  </si>
  <si>
    <t>Run 2</t>
  </si>
  <si>
    <t>Run 3</t>
  </si>
  <si>
    <t>Run 4</t>
  </si>
  <si>
    <t>Run 5</t>
  </si>
  <si>
    <t>Run 6</t>
  </si>
  <si>
    <t xml:space="preserve">Measured </t>
  </si>
  <si>
    <t>Difference</t>
  </si>
  <si>
    <t>Measured</t>
  </si>
  <si>
    <t>% Accuracy</t>
  </si>
  <si>
    <t>Run 4 (9/11/18)</t>
  </si>
  <si>
    <t>Run 5 (12/11/18)</t>
  </si>
  <si>
    <t>Run 6 (13/11/18)</t>
  </si>
  <si>
    <t>Concentration (ug/L)</t>
  </si>
  <si>
    <t>Actual Concentration (ug/L)</t>
  </si>
  <si>
    <t>Std Dev</t>
  </si>
  <si>
    <t>Bias</t>
  </si>
  <si>
    <t>Average</t>
  </si>
  <si>
    <t>Between Run</t>
  </si>
  <si>
    <t>Precision (%CV)</t>
  </si>
  <si>
    <r>
      <t>Run 4,5,6 from stock standards prepared on</t>
    </r>
    <r>
      <rPr>
        <sz val="11"/>
        <color rgb="FFFF0000"/>
        <rFont val="Calibri"/>
        <family val="2"/>
        <scheme val="minor"/>
      </rPr>
      <t xml:space="preserve"> 10/11/18?</t>
    </r>
  </si>
  <si>
    <r>
      <t xml:space="preserve">Run 1,2,3 from stock standards prepared on </t>
    </r>
    <r>
      <rPr>
        <sz val="11"/>
        <color rgb="FFFF0000"/>
        <rFont val="Calibri"/>
        <family val="2"/>
        <scheme val="minor"/>
      </rPr>
      <t>1/11/18?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</si>
</sst>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0" xfId="0" applyFont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Fill="1" applyBorder="1" applyAlignment="1">
      <alignment horizontal="center" wrapText="1"/>
    </xf>
    <xf numFmtId="14" fontId="0" fillId="0" borderId="8" xfId="0" applyNumberFormat="1" applyFill="1" applyBorder="1" applyAlignment="1">
      <alignment horizontal="center" wrapText="1"/>
    </xf>
    <xf numFmtId="14" fontId="0" fillId="0" borderId="4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Linearity!$D$6:$D$15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0.74399999999999999</c:v>
                </c:pt>
                <c:pt idx="2">
                  <c:v>0.98799999999999999</c:v>
                </c:pt>
                <c:pt idx="3">
                  <c:v>1.1100000000000001</c:v>
                </c:pt>
                <c:pt idx="4">
                  <c:v>1.3939999999999999</c:v>
                </c:pt>
                <c:pt idx="5">
                  <c:v>1.984</c:v>
                </c:pt>
                <c:pt idx="6">
                  <c:v>2.3940000000000001</c:v>
                </c:pt>
                <c:pt idx="7">
                  <c:v>2.8879999999999999</c:v>
                </c:pt>
                <c:pt idx="8">
                  <c:v>3.911</c:v>
                </c:pt>
                <c:pt idx="9">
                  <c:v>4.9029999999999996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821-BF2E-635EA74EDF20}"/>
            </c:ext>
          </c:extLst>
        </c:ser>
        <c:ser>
          <c:idx val="1"/>
          <c:order val="1"/>
          <c:tx>
            <c:v>Batch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Linearity!$G$6:$G$15</c:f>
              <c:numCache>
                <c:formatCode>General</c:formatCode>
                <c:ptCount val="10"/>
                <c:pt idx="0">
                  <c:v>0.46300000000000002</c:v>
                </c:pt>
                <c:pt idx="1">
                  <c:v>0.67200000000000004</c:v>
                </c:pt>
                <c:pt idx="2">
                  <c:v>0.92600000000000005</c:v>
                </c:pt>
                <c:pt idx="3">
                  <c:v>1.155</c:v>
                </c:pt>
                <c:pt idx="4">
                  <c:v>1.371</c:v>
                </c:pt>
                <c:pt idx="5">
                  <c:v>1.909</c:v>
                </c:pt>
                <c:pt idx="6">
                  <c:v>2.3079999999999998</c:v>
                </c:pt>
                <c:pt idx="7">
                  <c:v>2.6749999999999998</c:v>
                </c:pt>
                <c:pt idx="8">
                  <c:v>3.6360000000000001</c:v>
                </c:pt>
                <c:pt idx="9">
                  <c:v>4.5540000000000003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C-4821-BF2E-635EA74EDF20}"/>
            </c:ext>
          </c:extLst>
        </c:ser>
        <c:ser>
          <c:idx val="2"/>
          <c:order val="2"/>
          <c:tx>
            <c:v>Batch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Linearity!$J$6:$J$15</c:f>
              <c:numCache>
                <c:formatCode>General</c:formatCode>
                <c:ptCount val="10"/>
                <c:pt idx="0">
                  <c:v>0.45800000000000002</c:v>
                </c:pt>
                <c:pt idx="1">
                  <c:v>0.67400000000000004</c:v>
                </c:pt>
                <c:pt idx="2">
                  <c:v>0.88100000000000001</c:v>
                </c:pt>
                <c:pt idx="3">
                  <c:v>1.077</c:v>
                </c:pt>
                <c:pt idx="4">
                  <c:v>1.3420000000000001</c:v>
                </c:pt>
                <c:pt idx="5">
                  <c:v>1.8080000000000001</c:v>
                </c:pt>
                <c:pt idx="6">
                  <c:v>2.2189999999999999</c:v>
                </c:pt>
                <c:pt idx="7">
                  <c:v>2.76</c:v>
                </c:pt>
                <c:pt idx="8">
                  <c:v>3.8159999999999998</c:v>
                </c:pt>
                <c:pt idx="9">
                  <c:v>4.9080000000000004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4821-BF2E-635EA74EDF20}"/>
            </c:ext>
          </c:extLst>
        </c:ser>
        <c:ser>
          <c:idx val="3"/>
          <c:order val="3"/>
          <c:tx>
            <c:v>Batch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Linearity!$M$6:$M$15</c:f>
              <c:numCache>
                <c:formatCode>General</c:formatCode>
                <c:ptCount val="10"/>
                <c:pt idx="0">
                  <c:v>0.48399999999999999</c:v>
                </c:pt>
                <c:pt idx="1">
                  <c:v>0.748</c:v>
                </c:pt>
                <c:pt idx="2">
                  <c:v>1.026</c:v>
                </c:pt>
                <c:pt idx="3">
                  <c:v>1.2649999999999999</c:v>
                </c:pt>
                <c:pt idx="4">
                  <c:v>1.597</c:v>
                </c:pt>
                <c:pt idx="5">
                  <c:v>2.097</c:v>
                </c:pt>
                <c:pt idx="6">
                  <c:v>2.5470000000000002</c:v>
                </c:pt>
                <c:pt idx="7">
                  <c:v>3.1389999999999998</c:v>
                </c:pt>
                <c:pt idx="8">
                  <c:v>4.24</c:v>
                </c:pt>
                <c:pt idx="9">
                  <c:v>5.3659999999999997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C-4821-BF2E-635EA74EDF20}"/>
            </c:ext>
          </c:extLst>
        </c:ser>
        <c:ser>
          <c:idx val="4"/>
          <c:order val="4"/>
          <c:tx>
            <c:v>Batch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Linearity!$P$6:$P$15</c:f>
              <c:numCache>
                <c:formatCode>General</c:formatCode>
                <c:ptCount val="10"/>
                <c:pt idx="0">
                  <c:v>0.55400000000000005</c:v>
                </c:pt>
                <c:pt idx="1">
                  <c:v>0.82699999999999996</c:v>
                </c:pt>
                <c:pt idx="2">
                  <c:v>1.0900000000000001</c:v>
                </c:pt>
                <c:pt idx="3">
                  <c:v>1.353</c:v>
                </c:pt>
                <c:pt idx="4">
                  <c:v>1.6990000000000001</c:v>
                </c:pt>
                <c:pt idx="5">
                  <c:v>2.1560000000000001</c:v>
                </c:pt>
                <c:pt idx="6">
                  <c:v>2.7549999999999999</c:v>
                </c:pt>
                <c:pt idx="7">
                  <c:v>3.206</c:v>
                </c:pt>
                <c:pt idx="8">
                  <c:v>4.4580000000000002</c:v>
                </c:pt>
                <c:pt idx="9">
                  <c:v>5.5149999999999997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3C-4821-BF2E-635EA74EDF20}"/>
            </c:ext>
          </c:extLst>
        </c:ser>
        <c:ser>
          <c:idx val="5"/>
          <c:order val="5"/>
          <c:tx>
            <c:v>Batch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Linearity!$S$6:$S$15</c:f>
              <c:numCache>
                <c:formatCode>General</c:formatCode>
                <c:ptCount val="10"/>
                <c:pt idx="0">
                  <c:v>0.53900000000000003</c:v>
                </c:pt>
                <c:pt idx="1">
                  <c:v>0.78200000000000003</c:v>
                </c:pt>
                <c:pt idx="2">
                  <c:v>1.0509999999999999</c:v>
                </c:pt>
                <c:pt idx="3">
                  <c:v>1.2889999999999999</c:v>
                </c:pt>
                <c:pt idx="4">
                  <c:v>1.6120000000000001</c:v>
                </c:pt>
                <c:pt idx="5">
                  <c:v>1.9850000000000001</c:v>
                </c:pt>
                <c:pt idx="6">
                  <c:v>2.6139999999999999</c:v>
                </c:pt>
                <c:pt idx="7">
                  <c:v>3.169</c:v>
                </c:pt>
                <c:pt idx="8">
                  <c:v>4.2809999999999997</c:v>
                </c:pt>
                <c:pt idx="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3C-4821-BF2E-635EA74EDF20}"/>
            </c:ext>
          </c:extLst>
        </c:ser>
        <c:ser>
          <c:idx val="6"/>
          <c:order val="6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Linearity!$T$6:$T$15</c:f>
              <c:numCache>
                <c:formatCode>0.000</c:formatCode>
                <c:ptCount val="10"/>
                <c:pt idx="0">
                  <c:v>0.50316666666666665</c:v>
                </c:pt>
                <c:pt idx="1">
                  <c:v>0.74116666666666664</c:v>
                </c:pt>
                <c:pt idx="2">
                  <c:v>0.99366666666666659</c:v>
                </c:pt>
                <c:pt idx="3">
                  <c:v>1.2081666666666666</c:v>
                </c:pt>
                <c:pt idx="4">
                  <c:v>1.5024999999999997</c:v>
                </c:pt>
                <c:pt idx="5">
                  <c:v>1.9898333333333333</c:v>
                </c:pt>
                <c:pt idx="6">
                  <c:v>2.4728333333333334</c:v>
                </c:pt>
                <c:pt idx="7">
                  <c:v>2.9728333333333334</c:v>
                </c:pt>
                <c:pt idx="8">
                  <c:v>4.0569999999999995</c:v>
                </c:pt>
                <c:pt idx="9">
                  <c:v>5.0743333333333336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3C-4821-BF2E-635EA74E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0072"/>
        <c:axId val="252843992"/>
      </c:scatterChart>
      <c:valAx>
        <c:axId val="252840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THC</a:t>
                </a:r>
                <a:r>
                  <a:rPr lang="en-GB" baseline="0"/>
                  <a:t> Concentration (ug/L)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3992"/>
        <c:crosses val="autoZero"/>
        <c:crossBetween val="midCat"/>
      </c:valAx>
      <c:valAx>
        <c:axId val="2528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Residual</a:t>
            </a:r>
            <a:r>
              <a:rPr lang="en-GB" baseline="0"/>
              <a:t>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Plot'!$C$7:$C$16</c:f>
              <c:numCache>
                <c:formatCode>0.000</c:formatCode>
                <c:ptCount val="10"/>
                <c:pt idx="0">
                  <c:v>0.1100000000000001</c:v>
                </c:pt>
                <c:pt idx="1">
                  <c:v>6.6999999999999948E-2</c:v>
                </c:pt>
                <c:pt idx="2">
                  <c:v>6.4000000000000057E-2</c:v>
                </c:pt>
                <c:pt idx="3">
                  <c:v>-0.18699999999999983</c:v>
                </c:pt>
                <c:pt idx="4">
                  <c:v>-0.10700000000000021</c:v>
                </c:pt>
                <c:pt idx="5">
                  <c:v>9.4999999999999751E-2</c:v>
                </c:pt>
                <c:pt idx="6">
                  <c:v>-6.7999999999999616E-2</c:v>
                </c:pt>
                <c:pt idx="7">
                  <c:v>-5.9999999999999609E-2</c:v>
                </c:pt>
                <c:pt idx="8">
                  <c:v>2.8000000000000469E-2</c:v>
                </c:pt>
                <c:pt idx="9">
                  <c:v>5.1999999999999602E-2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FC2-B226-666508B2C99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Plot'!$F$7:$F$16</c:f>
              <c:numCache>
                <c:formatCode>0.000</c:formatCode>
                <c:ptCount val="10"/>
                <c:pt idx="0">
                  <c:v>-2.0000000000000018E-2</c:v>
                </c:pt>
                <c:pt idx="1">
                  <c:v>-5.8999999999999941E-2</c:v>
                </c:pt>
                <c:pt idx="2">
                  <c:v>9.9999999999988987E-4</c:v>
                </c:pt>
                <c:pt idx="3">
                  <c:v>5.9999999999997833E-3</c:v>
                </c:pt>
                <c:pt idx="4">
                  <c:v>-1.6000000000000014E-2</c:v>
                </c:pt>
                <c:pt idx="5">
                  <c:v>0.17199999999999971</c:v>
                </c:pt>
                <c:pt idx="6">
                  <c:v>5.2999999999999936E-2</c:v>
                </c:pt>
                <c:pt idx="7">
                  <c:v>-0.1379999999999999</c:v>
                </c:pt>
                <c:pt idx="8">
                  <c:v>-1.6000000000000014E-2</c:v>
                </c:pt>
                <c:pt idx="9">
                  <c:v>1.2000000000000455E-2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FC2-B226-666508B2C99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Plot'!$I$7:$I$16</c:f>
              <c:numCache>
                <c:formatCode>0.000</c:formatCode>
                <c:ptCount val="10"/>
                <c:pt idx="0">
                  <c:v>0.17799999999999994</c:v>
                </c:pt>
                <c:pt idx="1">
                  <c:v>0.1160000000000001</c:v>
                </c:pt>
                <c:pt idx="2">
                  <c:v>3.7999999999999812E-2</c:v>
                </c:pt>
                <c:pt idx="3">
                  <c:v>-6.4000000000000057E-2</c:v>
                </c:pt>
                <c:pt idx="4">
                  <c:v>-2.4999999999999911E-2</c:v>
                </c:pt>
                <c:pt idx="5">
                  <c:v>-7.7999999999999847E-2</c:v>
                </c:pt>
                <c:pt idx="6">
                  <c:v>-0.24300000000000033</c:v>
                </c:pt>
                <c:pt idx="7">
                  <c:v>-0.14499999999999957</c:v>
                </c:pt>
                <c:pt idx="8">
                  <c:v>0</c:v>
                </c:pt>
                <c:pt idx="9">
                  <c:v>0.21899999999999942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B-4FC2-B226-666508B2C99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Plot'!$L$7:$L$16</c:f>
              <c:numCache>
                <c:formatCode>0.000</c:formatCode>
                <c:ptCount val="10"/>
                <c:pt idx="0">
                  <c:v>2.0999999999999908E-2</c:v>
                </c:pt>
                <c:pt idx="1">
                  <c:v>1.0999999999999899E-2</c:v>
                </c:pt>
                <c:pt idx="2">
                  <c:v>2.7000000000000135E-2</c:v>
                </c:pt>
                <c:pt idx="3">
                  <c:v>-2.8999999999999915E-2</c:v>
                </c:pt>
                <c:pt idx="4">
                  <c:v>8.5999999999999854E-2</c:v>
                </c:pt>
                <c:pt idx="5">
                  <c:v>1.2999999999999901E-2</c:v>
                </c:pt>
                <c:pt idx="6">
                  <c:v>-0.1509999999999998</c:v>
                </c:pt>
                <c:pt idx="7">
                  <c:v>-5.2999999999999936E-2</c:v>
                </c:pt>
                <c:pt idx="8">
                  <c:v>-9.9999999999997868E-3</c:v>
                </c:pt>
                <c:pt idx="9">
                  <c:v>8.0000000000000071E-2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B-4FC2-B226-666508B2C99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Plot'!$O$7:$O$16</c:f>
              <c:numCache>
                <c:formatCode>0.000</c:formatCode>
                <c:ptCount val="10"/>
                <c:pt idx="0">
                  <c:v>2.2999999999999909E-2</c:v>
                </c:pt>
                <c:pt idx="1">
                  <c:v>1.8999999999999906E-2</c:v>
                </c:pt>
                <c:pt idx="2">
                  <c:v>-4.0000000000000036E-3</c:v>
                </c:pt>
                <c:pt idx="3">
                  <c:v>-2.8000000000000025E-2</c:v>
                </c:pt>
                <c:pt idx="4">
                  <c:v>9.9000000000000199E-2</c:v>
                </c:pt>
                <c:pt idx="5">
                  <c:v>-7.2000000000000064E-2</c:v>
                </c:pt>
                <c:pt idx="6">
                  <c:v>1.2999999999999901E-2</c:v>
                </c:pt>
                <c:pt idx="7">
                  <c:v>-0.16999999999999993</c:v>
                </c:pt>
                <c:pt idx="8">
                  <c:v>9.9999999999999645E-2</c:v>
                </c:pt>
                <c:pt idx="9">
                  <c:v>1.6000000000000014E-2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B-4FC2-B226-666508B2C99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Plot'!$R$7:$R$16</c:f>
              <c:numCache>
                <c:formatCode>0.000</c:formatCode>
                <c:ptCount val="10"/>
                <c:pt idx="0">
                  <c:v>3.8999999999999924E-2</c:v>
                </c:pt>
                <c:pt idx="1">
                  <c:v>9.9999999999988987E-4</c:v>
                </c:pt>
                <c:pt idx="2">
                  <c:v>1.399999999999979E-2</c:v>
                </c:pt>
                <c:pt idx="3">
                  <c:v>-3.3999999999999808E-2</c:v>
                </c:pt>
                <c:pt idx="4">
                  <c:v>8.0999999999999961E-2</c:v>
                </c:pt>
                <c:pt idx="5">
                  <c:v>-0.20999999999999996</c:v>
                </c:pt>
                <c:pt idx="6">
                  <c:v>-1.1999999999999567E-2</c:v>
                </c:pt>
                <c:pt idx="7">
                  <c:v>4.3999999999999595E-2</c:v>
                </c:pt>
                <c:pt idx="8">
                  <c:v>0.16099999999999959</c:v>
                </c:pt>
                <c:pt idx="9">
                  <c:v>-8.9999999999999858E-2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B-4FC2-B226-666508B2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0464"/>
        <c:axId val="252845168"/>
      </c:scatterChart>
      <c:valAx>
        <c:axId val="2528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5168"/>
        <c:crosses val="autoZero"/>
        <c:crossBetween val="midCat"/>
      </c:valAx>
      <c:valAx>
        <c:axId val="252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16</xdr:row>
      <xdr:rowOff>71436</xdr:rowOff>
    </xdr:from>
    <xdr:to>
      <xdr:col>20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22</xdr:row>
      <xdr:rowOff>4762</xdr:rowOff>
    </xdr:from>
    <xdr:to>
      <xdr:col>14</xdr:col>
      <xdr:colOff>19050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W10" sqref="W10"/>
    </sheetView>
  </sheetViews>
  <sheetFormatPr defaultRowHeight="14.5" x14ac:dyDescent="0.35"/>
  <cols>
    <col min="1" max="1" width="14.26953125" customWidth="1"/>
    <col min="2" max="2" width="9.7265625" customWidth="1"/>
    <col min="20" max="20" width="11.81640625" customWidth="1"/>
  </cols>
  <sheetData>
    <row r="1" spans="1:20" x14ac:dyDescent="0.35">
      <c r="A1" s="16" t="s">
        <v>0</v>
      </c>
    </row>
    <row r="2" spans="1:20" ht="15" thickBot="1" x14ac:dyDescent="0.4"/>
    <row r="3" spans="1:20" ht="14.5" customHeight="1" x14ac:dyDescent="0.35">
      <c r="B3" s="31" t="s">
        <v>1</v>
      </c>
      <c r="C3" s="29"/>
      <c r="D3" s="30"/>
      <c r="E3" s="31" t="s">
        <v>5</v>
      </c>
      <c r="F3" s="29"/>
      <c r="G3" s="30"/>
      <c r="H3" s="31" t="s">
        <v>7</v>
      </c>
      <c r="I3" s="29"/>
      <c r="J3" s="30"/>
      <c r="K3" s="31" t="s">
        <v>20</v>
      </c>
      <c r="L3" s="29"/>
      <c r="M3" s="30"/>
      <c r="N3" s="31" t="s">
        <v>21</v>
      </c>
      <c r="O3" s="29"/>
      <c r="P3" s="30"/>
      <c r="Q3" s="29" t="s">
        <v>22</v>
      </c>
      <c r="R3" s="29"/>
      <c r="S3" s="30"/>
    </row>
    <row r="4" spans="1:20" ht="15" thickBot="1" x14ac:dyDescent="0.4">
      <c r="A4" s="47"/>
      <c r="B4" s="32" t="s">
        <v>6</v>
      </c>
      <c r="C4" s="27"/>
      <c r="D4" s="28"/>
      <c r="E4" s="32" t="s">
        <v>6</v>
      </c>
      <c r="F4" s="27"/>
      <c r="G4" s="28"/>
      <c r="H4" s="32" t="s">
        <v>6</v>
      </c>
      <c r="I4" s="27"/>
      <c r="J4" s="28"/>
      <c r="K4" s="32" t="s">
        <v>6</v>
      </c>
      <c r="L4" s="27"/>
      <c r="M4" s="28"/>
      <c r="N4" s="32" t="s">
        <v>6</v>
      </c>
      <c r="O4" s="27"/>
      <c r="P4" s="28"/>
      <c r="Q4" s="27" t="s">
        <v>6</v>
      </c>
      <c r="R4" s="27"/>
      <c r="S4" s="28"/>
      <c r="T4" s="49"/>
    </row>
    <row r="5" spans="1:20" ht="44" thickBot="1" x14ac:dyDescent="0.4">
      <c r="A5" s="46" t="s">
        <v>23</v>
      </c>
      <c r="B5" s="4" t="s">
        <v>2</v>
      </c>
      <c r="C5" s="2" t="s">
        <v>3</v>
      </c>
      <c r="D5" s="3" t="s">
        <v>4</v>
      </c>
      <c r="E5" s="4" t="s">
        <v>2</v>
      </c>
      <c r="F5" s="2" t="s">
        <v>3</v>
      </c>
      <c r="G5" s="3" t="s">
        <v>4</v>
      </c>
      <c r="H5" s="4" t="s">
        <v>2</v>
      </c>
      <c r="I5" s="2" t="s">
        <v>3</v>
      </c>
      <c r="J5" s="3" t="s">
        <v>4</v>
      </c>
      <c r="K5" s="4" t="s">
        <v>2</v>
      </c>
      <c r="L5" s="2" t="s">
        <v>3</v>
      </c>
      <c r="M5" s="3" t="s">
        <v>4</v>
      </c>
      <c r="N5" s="4" t="s">
        <v>2</v>
      </c>
      <c r="O5" s="2" t="s">
        <v>3</v>
      </c>
      <c r="P5" s="3" t="s">
        <v>4</v>
      </c>
      <c r="Q5" s="2" t="s">
        <v>2</v>
      </c>
      <c r="R5" s="2" t="s">
        <v>3</v>
      </c>
      <c r="S5" s="3" t="s">
        <v>4</v>
      </c>
      <c r="T5" s="48" t="s">
        <v>8</v>
      </c>
    </row>
    <row r="6" spans="1:20" x14ac:dyDescent="0.35">
      <c r="A6" s="10">
        <v>1</v>
      </c>
      <c r="B6" s="1">
        <v>4211</v>
      </c>
      <c r="C6" s="8">
        <v>8076</v>
      </c>
      <c r="D6" s="9">
        <v>0.52100000000000002</v>
      </c>
      <c r="E6" s="1">
        <v>5644</v>
      </c>
      <c r="F6" s="8">
        <v>12167</v>
      </c>
      <c r="G6" s="9">
        <v>0.46300000000000002</v>
      </c>
      <c r="H6" s="1">
        <v>4836</v>
      </c>
      <c r="I6" s="8">
        <v>10548</v>
      </c>
      <c r="J6" s="9">
        <v>0.45800000000000002</v>
      </c>
      <c r="K6" s="1">
        <v>3868</v>
      </c>
      <c r="L6" s="8">
        <v>7986</v>
      </c>
      <c r="M6" s="9">
        <v>0.48399999999999999</v>
      </c>
      <c r="N6" s="1">
        <v>4170</v>
      </c>
      <c r="O6" s="8">
        <v>7527</v>
      </c>
      <c r="P6" s="9">
        <v>0.55400000000000005</v>
      </c>
      <c r="Q6" s="1">
        <v>5441</v>
      </c>
      <c r="R6" s="8">
        <v>10090</v>
      </c>
      <c r="S6" s="9">
        <v>0.53900000000000003</v>
      </c>
      <c r="T6" s="14">
        <f t="shared" ref="T6:T15" si="0">AVERAGE(D6,G6,J6,M6,P6,S6)</f>
        <v>0.50316666666666665</v>
      </c>
    </row>
    <row r="7" spans="1:20" x14ac:dyDescent="0.35">
      <c r="A7" s="11">
        <v>1.5</v>
      </c>
      <c r="B7" s="4">
        <v>3572</v>
      </c>
      <c r="C7" s="2">
        <v>4795</v>
      </c>
      <c r="D7" s="3">
        <v>0.74399999999999999</v>
      </c>
      <c r="E7" s="4">
        <v>5686</v>
      </c>
      <c r="F7" s="13">
        <v>8451</v>
      </c>
      <c r="G7" s="3">
        <v>0.67200000000000004</v>
      </c>
      <c r="H7" s="4">
        <v>5634</v>
      </c>
      <c r="I7" s="13">
        <v>8359</v>
      </c>
      <c r="J7" s="3">
        <v>0.67400000000000004</v>
      </c>
      <c r="K7" s="4">
        <v>2101</v>
      </c>
      <c r="L7" s="13">
        <v>2808</v>
      </c>
      <c r="M7" s="3">
        <v>0.748</v>
      </c>
      <c r="N7" s="4">
        <v>5451</v>
      </c>
      <c r="O7" s="13">
        <v>6585</v>
      </c>
      <c r="P7" s="3">
        <v>0.82699999999999996</v>
      </c>
      <c r="Q7" s="4">
        <v>6140</v>
      </c>
      <c r="R7" s="13">
        <v>7849</v>
      </c>
      <c r="S7" s="3">
        <v>0.78200000000000003</v>
      </c>
      <c r="T7" s="14">
        <f t="shared" si="0"/>
        <v>0.74116666666666664</v>
      </c>
    </row>
    <row r="8" spans="1:20" x14ac:dyDescent="0.35">
      <c r="A8" s="11">
        <v>2</v>
      </c>
      <c r="B8" s="4">
        <v>6046</v>
      </c>
      <c r="C8" s="2">
        <v>6114</v>
      </c>
      <c r="D8" s="3">
        <v>0.98799999999999999</v>
      </c>
      <c r="E8" s="4">
        <v>8686</v>
      </c>
      <c r="F8" s="13">
        <v>9377</v>
      </c>
      <c r="G8" s="3">
        <v>0.92600000000000005</v>
      </c>
      <c r="H8" s="4">
        <v>6192</v>
      </c>
      <c r="I8" s="13">
        <v>7025</v>
      </c>
      <c r="J8" s="3">
        <v>0.88100000000000001</v>
      </c>
      <c r="K8" s="4">
        <v>10707</v>
      </c>
      <c r="L8" s="13">
        <v>10432</v>
      </c>
      <c r="M8" s="3">
        <v>1.026</v>
      </c>
      <c r="N8" s="4">
        <v>7164</v>
      </c>
      <c r="O8" s="13">
        <v>6568</v>
      </c>
      <c r="P8" s="3">
        <v>1.0900000000000001</v>
      </c>
      <c r="Q8" s="4">
        <v>6094</v>
      </c>
      <c r="R8" s="13">
        <v>5795</v>
      </c>
      <c r="S8" s="3">
        <v>1.0509999999999999</v>
      </c>
      <c r="T8" s="14">
        <f t="shared" si="0"/>
        <v>0.99366666666666659</v>
      </c>
    </row>
    <row r="9" spans="1:20" x14ac:dyDescent="0.35">
      <c r="A9" s="11">
        <v>2.5</v>
      </c>
      <c r="B9" s="4">
        <v>10604</v>
      </c>
      <c r="C9" s="13">
        <v>9546</v>
      </c>
      <c r="D9" s="3">
        <v>1.1100000000000001</v>
      </c>
      <c r="E9" s="4">
        <v>12704</v>
      </c>
      <c r="F9" s="13">
        <v>10997</v>
      </c>
      <c r="G9" s="3">
        <v>1.155</v>
      </c>
      <c r="H9" s="4">
        <v>10457</v>
      </c>
      <c r="I9" s="13">
        <v>9704</v>
      </c>
      <c r="J9" s="3">
        <v>1.077</v>
      </c>
      <c r="K9" s="4">
        <v>11583</v>
      </c>
      <c r="L9" s="13">
        <v>9366</v>
      </c>
      <c r="M9" s="3">
        <v>1.2649999999999999</v>
      </c>
      <c r="N9" s="4">
        <v>9733</v>
      </c>
      <c r="O9" s="13">
        <v>7193</v>
      </c>
      <c r="P9" s="3">
        <v>1.353</v>
      </c>
      <c r="Q9" s="4">
        <v>7071</v>
      </c>
      <c r="R9" s="13">
        <v>5485</v>
      </c>
      <c r="S9" s="3">
        <v>1.2889999999999999</v>
      </c>
      <c r="T9" s="14">
        <f t="shared" si="0"/>
        <v>1.2081666666666666</v>
      </c>
    </row>
    <row r="10" spans="1:20" x14ac:dyDescent="0.35">
      <c r="A10" s="11">
        <v>3</v>
      </c>
      <c r="B10" s="4">
        <v>7262</v>
      </c>
      <c r="C10" s="13">
        <v>5203</v>
      </c>
      <c r="D10" s="3">
        <v>1.3939999999999999</v>
      </c>
      <c r="E10" s="4">
        <v>14921</v>
      </c>
      <c r="F10" s="13">
        <v>10878</v>
      </c>
      <c r="G10" s="3">
        <v>1.371</v>
      </c>
      <c r="H10" s="4">
        <v>10741</v>
      </c>
      <c r="I10" s="13">
        <v>8000</v>
      </c>
      <c r="J10" s="3">
        <v>1.3420000000000001</v>
      </c>
      <c r="K10" s="4">
        <v>12319</v>
      </c>
      <c r="L10" s="13">
        <v>7713</v>
      </c>
      <c r="M10" s="3">
        <v>1.597</v>
      </c>
      <c r="N10" s="4">
        <v>12498</v>
      </c>
      <c r="O10" s="13">
        <v>7354</v>
      </c>
      <c r="P10" s="3">
        <v>1.6990000000000001</v>
      </c>
      <c r="Q10" s="4">
        <v>10685</v>
      </c>
      <c r="R10" s="13">
        <v>6626</v>
      </c>
      <c r="S10" s="3">
        <v>1.6120000000000001</v>
      </c>
      <c r="T10" s="14">
        <f t="shared" si="0"/>
        <v>1.5024999999999997</v>
      </c>
    </row>
    <row r="11" spans="1:20" x14ac:dyDescent="0.35">
      <c r="A11" s="11">
        <v>4</v>
      </c>
      <c r="B11" s="4">
        <v>12733</v>
      </c>
      <c r="C11" s="13">
        <v>6417</v>
      </c>
      <c r="D11" s="3">
        <v>1.984</v>
      </c>
      <c r="E11" s="4">
        <v>15211</v>
      </c>
      <c r="F11" s="13">
        <v>7964</v>
      </c>
      <c r="G11" s="3">
        <v>1.909</v>
      </c>
      <c r="H11" s="4">
        <v>16715</v>
      </c>
      <c r="I11" s="13">
        <v>9240</v>
      </c>
      <c r="J11" s="3">
        <v>1.8080000000000001</v>
      </c>
      <c r="K11" s="4">
        <v>14522</v>
      </c>
      <c r="L11" s="13">
        <v>6925</v>
      </c>
      <c r="M11" s="3">
        <v>2.097</v>
      </c>
      <c r="N11" s="4">
        <v>18432</v>
      </c>
      <c r="O11" s="13">
        <v>8547</v>
      </c>
      <c r="P11" s="3">
        <v>2.1560000000000001</v>
      </c>
      <c r="Q11" s="4">
        <v>12859</v>
      </c>
      <c r="R11" s="13">
        <v>6478</v>
      </c>
      <c r="S11" s="3">
        <v>1.9850000000000001</v>
      </c>
      <c r="T11" s="14">
        <f t="shared" si="0"/>
        <v>1.9898333333333333</v>
      </c>
    </row>
    <row r="12" spans="1:20" x14ac:dyDescent="0.35">
      <c r="A12" s="11">
        <v>5</v>
      </c>
      <c r="B12" s="4">
        <v>18233</v>
      </c>
      <c r="C12" s="13">
        <v>7615</v>
      </c>
      <c r="D12" s="3">
        <v>2.3940000000000001</v>
      </c>
      <c r="E12" s="4">
        <v>18216</v>
      </c>
      <c r="F12" s="13">
        <v>7890</v>
      </c>
      <c r="G12" s="3">
        <v>2.3079999999999998</v>
      </c>
      <c r="H12" s="4">
        <v>19336</v>
      </c>
      <c r="I12" s="13">
        <v>8711</v>
      </c>
      <c r="J12" s="3">
        <v>2.2189999999999999</v>
      </c>
      <c r="K12" s="4">
        <v>22332</v>
      </c>
      <c r="L12" s="13">
        <v>8767</v>
      </c>
      <c r="M12" s="3">
        <v>2.5470000000000002</v>
      </c>
      <c r="N12" s="4">
        <v>27532</v>
      </c>
      <c r="O12" s="13">
        <v>9992</v>
      </c>
      <c r="P12" s="3">
        <v>2.7549999999999999</v>
      </c>
      <c r="Q12" s="4">
        <v>18860</v>
      </c>
      <c r="R12" s="13">
        <v>7213</v>
      </c>
      <c r="S12" s="3">
        <v>2.6139999999999999</v>
      </c>
      <c r="T12" s="14">
        <f t="shared" si="0"/>
        <v>2.4728333333333334</v>
      </c>
    </row>
    <row r="13" spans="1:20" x14ac:dyDescent="0.35">
      <c r="A13" s="11">
        <v>6</v>
      </c>
      <c r="B13" s="4">
        <v>20754</v>
      </c>
      <c r="C13" s="13">
        <v>7185</v>
      </c>
      <c r="D13" s="3">
        <v>2.8879999999999999</v>
      </c>
      <c r="E13" s="4">
        <v>25478</v>
      </c>
      <c r="F13" s="13">
        <v>9524</v>
      </c>
      <c r="G13" s="3">
        <v>2.6749999999999998</v>
      </c>
      <c r="H13" s="4">
        <v>30079</v>
      </c>
      <c r="I13" s="13">
        <v>10897</v>
      </c>
      <c r="J13" s="3">
        <v>2.76</v>
      </c>
      <c r="K13" s="4">
        <v>29842</v>
      </c>
      <c r="L13" s="13">
        <v>9506</v>
      </c>
      <c r="M13" s="3">
        <v>3.1389999999999998</v>
      </c>
      <c r="N13" s="4">
        <v>28617</v>
      </c>
      <c r="O13" s="13">
        <v>8926</v>
      </c>
      <c r="P13" s="3">
        <v>3.206</v>
      </c>
      <c r="Q13" s="4">
        <v>22088</v>
      </c>
      <c r="R13" s="13">
        <v>6969</v>
      </c>
      <c r="S13" s="3">
        <v>3.169</v>
      </c>
      <c r="T13" s="14">
        <f t="shared" si="0"/>
        <v>2.9728333333333334</v>
      </c>
    </row>
    <row r="14" spans="1:20" x14ac:dyDescent="0.35">
      <c r="A14" s="11">
        <v>8</v>
      </c>
      <c r="B14" s="4">
        <v>25608</v>
      </c>
      <c r="C14" s="13">
        <v>6547</v>
      </c>
      <c r="D14" s="3">
        <v>3.911</v>
      </c>
      <c r="E14" s="4">
        <v>35950</v>
      </c>
      <c r="F14" s="13">
        <v>9886</v>
      </c>
      <c r="G14" s="3">
        <v>3.6360000000000001</v>
      </c>
      <c r="H14" s="4">
        <v>36524</v>
      </c>
      <c r="I14" s="13">
        <v>9571</v>
      </c>
      <c r="J14" s="3">
        <v>3.8159999999999998</v>
      </c>
      <c r="K14" s="4">
        <v>41252</v>
      </c>
      <c r="L14" s="13">
        <v>9728</v>
      </c>
      <c r="M14" s="3">
        <v>4.24</v>
      </c>
      <c r="N14" s="4">
        <v>42611</v>
      </c>
      <c r="O14" s="13">
        <v>9557</v>
      </c>
      <c r="P14" s="3">
        <v>4.4580000000000002</v>
      </c>
      <c r="Q14" s="4">
        <v>29939</v>
      </c>
      <c r="R14" s="13">
        <v>6992</v>
      </c>
      <c r="S14" s="3">
        <v>4.2809999999999997</v>
      </c>
      <c r="T14" s="14">
        <f t="shared" si="0"/>
        <v>4.0569999999999995</v>
      </c>
    </row>
    <row r="15" spans="1:20" ht="15" thickBot="1" x14ac:dyDescent="0.4">
      <c r="A15" s="12">
        <v>10</v>
      </c>
      <c r="B15" s="5">
        <v>30084</v>
      </c>
      <c r="C15" s="6">
        <v>6135</v>
      </c>
      <c r="D15" s="7">
        <v>4.9029999999999996</v>
      </c>
      <c r="E15" s="5">
        <v>34261</v>
      </c>
      <c r="F15" s="6">
        <v>7522</v>
      </c>
      <c r="G15" s="7">
        <v>4.5540000000000003</v>
      </c>
      <c r="H15" s="5">
        <v>43232</v>
      </c>
      <c r="I15" s="6">
        <v>8808</v>
      </c>
      <c r="J15" s="7">
        <v>4.9080000000000004</v>
      </c>
      <c r="K15" s="5">
        <v>45633</v>
      </c>
      <c r="L15" s="6">
        <v>8503</v>
      </c>
      <c r="M15" s="7">
        <v>5.3659999999999997</v>
      </c>
      <c r="N15" s="5">
        <v>52715</v>
      </c>
      <c r="O15" s="6">
        <v>9557</v>
      </c>
      <c r="P15" s="7">
        <v>5.5149999999999997</v>
      </c>
      <c r="Q15" s="5">
        <v>33348</v>
      </c>
      <c r="R15" s="6">
        <v>6412</v>
      </c>
      <c r="S15" s="7">
        <v>5.2</v>
      </c>
      <c r="T15" s="15">
        <f t="shared" si="0"/>
        <v>5.0743333333333336</v>
      </c>
    </row>
    <row r="16" spans="1:20" x14ac:dyDescent="0.35">
      <c r="L16" s="13"/>
    </row>
    <row r="18" spans="1:1" x14ac:dyDescent="0.35">
      <c r="A18" t="s">
        <v>31</v>
      </c>
    </row>
    <row r="19" spans="1:1" x14ac:dyDescent="0.35">
      <c r="A19" t="s">
        <v>30</v>
      </c>
    </row>
  </sheetData>
  <mergeCells count="12">
    <mergeCell ref="Q4:S4"/>
    <mergeCell ref="Q3:S3"/>
    <mergeCell ref="K3:M3"/>
    <mergeCell ref="K4:M4"/>
    <mergeCell ref="N4:P4"/>
    <mergeCell ref="N3:P3"/>
    <mergeCell ref="B4:D4"/>
    <mergeCell ref="B3:D3"/>
    <mergeCell ref="E3:G3"/>
    <mergeCell ref="E4:G4"/>
    <mergeCell ref="H3:J3"/>
    <mergeCell ref="H4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workbookViewId="0">
      <selection activeCell="D12" sqref="D12"/>
    </sheetView>
  </sheetViews>
  <sheetFormatPr defaultRowHeight="14.5" x14ac:dyDescent="0.35"/>
  <cols>
    <col min="1" max="1" width="14.26953125" customWidth="1"/>
    <col min="2" max="4" width="12.1796875" customWidth="1"/>
    <col min="5" max="7" width="11.81640625" customWidth="1"/>
    <col min="8" max="10" width="12" customWidth="1"/>
    <col min="11" max="13" width="11.81640625" customWidth="1"/>
    <col min="14" max="16" width="11.26953125" customWidth="1"/>
    <col min="17" max="17" width="12" customWidth="1"/>
    <col min="18" max="18" width="11.1796875" customWidth="1"/>
    <col min="19" max="19" width="11.81640625" customWidth="1"/>
  </cols>
  <sheetData>
    <row r="1" spans="1:23" x14ac:dyDescent="0.35">
      <c r="A1" s="16" t="s">
        <v>9</v>
      </c>
      <c r="B1" s="16"/>
      <c r="C1" s="16"/>
    </row>
    <row r="3" spans="1:23" ht="15" thickBot="1" x14ac:dyDescent="0.4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3" ht="15" customHeight="1" x14ac:dyDescent="0.35">
      <c r="A4" s="36" t="s">
        <v>24</v>
      </c>
      <c r="B4" s="31" t="s">
        <v>10</v>
      </c>
      <c r="C4" s="29"/>
      <c r="D4" s="30"/>
      <c r="E4" s="29" t="s">
        <v>11</v>
      </c>
      <c r="F4" s="29"/>
      <c r="G4" s="29"/>
      <c r="H4" s="31" t="s">
        <v>12</v>
      </c>
      <c r="I4" s="29"/>
      <c r="J4" s="30"/>
      <c r="K4" s="29" t="s">
        <v>13</v>
      </c>
      <c r="L4" s="29"/>
      <c r="M4" s="29"/>
      <c r="N4" s="31" t="s">
        <v>14</v>
      </c>
      <c r="O4" s="29"/>
      <c r="P4" s="30"/>
      <c r="Q4" s="29" t="s">
        <v>15</v>
      </c>
      <c r="R4" s="29"/>
      <c r="S4" s="30"/>
      <c r="T4" s="31" t="s">
        <v>28</v>
      </c>
      <c r="U4" s="29"/>
      <c r="V4" s="29"/>
      <c r="W4" s="30"/>
    </row>
    <row r="5" spans="1:23" x14ac:dyDescent="0.35">
      <c r="A5" s="37"/>
      <c r="B5" s="39">
        <v>43409</v>
      </c>
      <c r="C5" s="34"/>
      <c r="D5" s="35"/>
      <c r="E5" s="34">
        <v>43410</v>
      </c>
      <c r="F5" s="34"/>
      <c r="G5" s="34"/>
      <c r="H5" s="39">
        <v>43411</v>
      </c>
      <c r="I5" s="34"/>
      <c r="J5" s="35"/>
      <c r="K5" s="34">
        <v>43413</v>
      </c>
      <c r="L5" s="34"/>
      <c r="M5" s="34"/>
      <c r="N5" s="39">
        <v>43416</v>
      </c>
      <c r="O5" s="34"/>
      <c r="P5" s="35"/>
      <c r="Q5" s="34">
        <v>43417</v>
      </c>
      <c r="R5" s="34"/>
      <c r="S5" s="35"/>
      <c r="T5" s="42" t="s">
        <v>27</v>
      </c>
      <c r="U5" s="44" t="s">
        <v>25</v>
      </c>
      <c r="V5" s="44" t="s">
        <v>26</v>
      </c>
      <c r="W5" s="40" t="s">
        <v>29</v>
      </c>
    </row>
    <row r="6" spans="1:23" ht="15" thickBot="1" x14ac:dyDescent="0.4">
      <c r="A6" s="38"/>
      <c r="B6" s="23" t="s">
        <v>16</v>
      </c>
      <c r="C6" s="24" t="s">
        <v>17</v>
      </c>
      <c r="D6" s="25" t="s">
        <v>19</v>
      </c>
      <c r="E6" s="24" t="s">
        <v>18</v>
      </c>
      <c r="F6" s="24" t="s">
        <v>17</v>
      </c>
      <c r="G6" s="24" t="s">
        <v>19</v>
      </c>
      <c r="H6" s="23" t="s">
        <v>18</v>
      </c>
      <c r="I6" s="24" t="s">
        <v>17</v>
      </c>
      <c r="J6" s="25" t="s">
        <v>19</v>
      </c>
      <c r="K6" s="24" t="s">
        <v>18</v>
      </c>
      <c r="L6" s="24" t="s">
        <v>17</v>
      </c>
      <c r="M6" s="24" t="s">
        <v>19</v>
      </c>
      <c r="N6" s="23" t="s">
        <v>18</v>
      </c>
      <c r="O6" s="24" t="s">
        <v>17</v>
      </c>
      <c r="P6" s="25" t="s">
        <v>19</v>
      </c>
      <c r="Q6" s="24" t="s">
        <v>18</v>
      </c>
      <c r="R6" s="24" t="s">
        <v>17</v>
      </c>
      <c r="S6" s="25" t="s">
        <v>19</v>
      </c>
      <c r="T6" s="43"/>
      <c r="U6" s="45"/>
      <c r="V6" s="45"/>
      <c r="W6" s="41"/>
    </row>
    <row r="7" spans="1:23" x14ac:dyDescent="0.35">
      <c r="A7" s="4">
        <v>1</v>
      </c>
      <c r="B7" s="21">
        <v>1.1100000000000001</v>
      </c>
      <c r="C7" s="17">
        <f>B7-A7</f>
        <v>0.1100000000000001</v>
      </c>
      <c r="D7" s="18">
        <f t="shared" ref="D7:D16" si="0">((B7-A7)/A7)*100</f>
        <v>11.000000000000011</v>
      </c>
      <c r="E7" s="17">
        <v>0.98</v>
      </c>
      <c r="F7" s="17">
        <f t="shared" ref="F7:F16" si="1">E7-A7</f>
        <v>-2.0000000000000018E-2</v>
      </c>
      <c r="G7" s="17">
        <f t="shared" ref="G7:G16" si="2">((E7-A7)/A7)*100</f>
        <v>-2.0000000000000018</v>
      </c>
      <c r="H7" s="21">
        <v>1.1779999999999999</v>
      </c>
      <c r="I7" s="17">
        <f t="shared" ref="I7:I16" si="3">H7-A7</f>
        <v>0.17799999999999994</v>
      </c>
      <c r="J7" s="18">
        <f t="shared" ref="J7:J16" si="4">((H7-A7)/A7)*100</f>
        <v>17.799999999999994</v>
      </c>
      <c r="K7" s="17">
        <v>1.0209999999999999</v>
      </c>
      <c r="L7" s="17">
        <f t="shared" ref="L7:L16" si="5">K7-A7</f>
        <v>2.0999999999999908E-2</v>
      </c>
      <c r="M7" s="17">
        <f t="shared" ref="M7:M16" si="6">((K7-A7)/A7)*100</f>
        <v>2.0999999999999908</v>
      </c>
      <c r="N7" s="21">
        <v>1.0229999999999999</v>
      </c>
      <c r="O7" s="17">
        <f t="shared" ref="O7:O16" si="7">N7-A7</f>
        <v>2.2999999999999909E-2</v>
      </c>
      <c r="P7" s="18">
        <f t="shared" ref="P7:P16" si="8">((N7-A7)/A7)*100</f>
        <v>2.2999999999999909</v>
      </c>
      <c r="Q7" s="17">
        <v>1.0389999999999999</v>
      </c>
      <c r="R7" s="17">
        <f t="shared" ref="R7:R16" si="9">Q7-A7</f>
        <v>3.8999999999999924E-2</v>
      </c>
      <c r="S7" s="18">
        <f t="shared" ref="S7:S16" si="10">((Q7-A7)/A7)*100</f>
        <v>3.8999999999999924</v>
      </c>
      <c r="T7" s="21">
        <f>AVERAGE(N7,K7,H7,E7,B7,Q7)</f>
        <v>1.0585</v>
      </c>
      <c r="U7" s="17">
        <f>STDEV(N7,K7,H7,E7,B7,Q7)</f>
        <v>7.2306984448253689E-2</v>
      </c>
      <c r="V7" s="17">
        <f>((T7-A7/A7)*100)</f>
        <v>5.85</v>
      </c>
      <c r="W7" s="3">
        <f>(U7/T7)*100</f>
        <v>6.8310802501892951</v>
      </c>
    </row>
    <row r="8" spans="1:23" x14ac:dyDescent="0.35">
      <c r="A8" s="4">
        <v>1.5</v>
      </c>
      <c r="B8" s="21">
        <v>1.5669999999999999</v>
      </c>
      <c r="C8" s="17">
        <f t="shared" ref="C8:C16" si="11">B8-A8</f>
        <v>6.6999999999999948E-2</v>
      </c>
      <c r="D8" s="18">
        <f t="shared" si="0"/>
        <v>4.4666666666666632</v>
      </c>
      <c r="E8" s="17">
        <v>1.4410000000000001</v>
      </c>
      <c r="F8" s="17">
        <f t="shared" si="1"/>
        <v>-5.8999999999999941E-2</v>
      </c>
      <c r="G8" s="17">
        <f t="shared" si="2"/>
        <v>-3.9333333333333296</v>
      </c>
      <c r="H8" s="21">
        <v>1.6160000000000001</v>
      </c>
      <c r="I8" s="17">
        <f t="shared" si="3"/>
        <v>0.1160000000000001</v>
      </c>
      <c r="J8" s="18">
        <f t="shared" si="4"/>
        <v>7.7333333333333405</v>
      </c>
      <c r="K8" s="17">
        <v>1.5109999999999999</v>
      </c>
      <c r="L8" s="17">
        <f t="shared" si="5"/>
        <v>1.0999999999999899E-2</v>
      </c>
      <c r="M8" s="17">
        <f t="shared" si="6"/>
        <v>0.73333333333332651</v>
      </c>
      <c r="N8" s="21">
        <v>1.5189999999999999</v>
      </c>
      <c r="O8" s="17">
        <f t="shared" si="7"/>
        <v>1.8999999999999906E-2</v>
      </c>
      <c r="P8" s="18">
        <f t="shared" si="8"/>
        <v>1.2666666666666604</v>
      </c>
      <c r="Q8" s="17">
        <v>1.5009999999999999</v>
      </c>
      <c r="R8" s="17">
        <f t="shared" si="9"/>
        <v>9.9999999999988987E-4</v>
      </c>
      <c r="S8" s="18">
        <f t="shared" si="10"/>
        <v>6.6666666666659324E-2</v>
      </c>
      <c r="T8" s="21">
        <f t="shared" ref="T8:T16" si="12">AVERAGE(N8,K8,H8,E8,B8,Q8)</f>
        <v>1.5258333333333332</v>
      </c>
      <c r="U8" s="17">
        <f t="shared" ref="U8:U16" si="13">STDEV(N8,K8,H8,E8,B8,Q8)</f>
        <v>5.984117868714376E-2</v>
      </c>
      <c r="V8" s="17">
        <f t="shared" ref="V8:V15" si="14">((T8-A8)/A8)*100</f>
        <v>1.7222222222222101</v>
      </c>
      <c r="W8" s="3">
        <f t="shared" ref="W8:W16" si="15">(U8/T8)*100</f>
        <v>3.9218686195834254</v>
      </c>
    </row>
    <row r="9" spans="1:23" x14ac:dyDescent="0.35">
      <c r="A9" s="4">
        <v>2</v>
      </c>
      <c r="B9" s="21">
        <v>2.0640000000000001</v>
      </c>
      <c r="C9" s="17">
        <f t="shared" si="11"/>
        <v>6.4000000000000057E-2</v>
      </c>
      <c r="D9" s="18">
        <f t="shared" si="0"/>
        <v>3.2000000000000028</v>
      </c>
      <c r="E9" s="17">
        <v>2.0009999999999999</v>
      </c>
      <c r="F9" s="17">
        <f t="shared" si="1"/>
        <v>9.9999999999988987E-4</v>
      </c>
      <c r="G9" s="17">
        <f t="shared" si="2"/>
        <v>4.9999999999994493E-2</v>
      </c>
      <c r="H9" s="21">
        <v>2.0379999999999998</v>
      </c>
      <c r="I9" s="17">
        <f t="shared" si="3"/>
        <v>3.7999999999999812E-2</v>
      </c>
      <c r="J9" s="18">
        <f t="shared" si="4"/>
        <v>1.8999999999999906</v>
      </c>
      <c r="K9" s="17">
        <v>2.0270000000000001</v>
      </c>
      <c r="L9" s="17">
        <f t="shared" si="5"/>
        <v>2.7000000000000135E-2</v>
      </c>
      <c r="M9" s="17">
        <f t="shared" si="6"/>
        <v>1.3500000000000068</v>
      </c>
      <c r="N9" s="21">
        <v>1.996</v>
      </c>
      <c r="O9" s="17">
        <f t="shared" si="7"/>
        <v>-4.0000000000000036E-3</v>
      </c>
      <c r="P9" s="18">
        <f t="shared" si="8"/>
        <v>-0.20000000000000018</v>
      </c>
      <c r="Q9" s="17">
        <v>2.0139999999999998</v>
      </c>
      <c r="R9" s="17">
        <f t="shared" si="9"/>
        <v>1.399999999999979E-2</v>
      </c>
      <c r="S9" s="18">
        <f t="shared" si="10"/>
        <v>0.69999999999998952</v>
      </c>
      <c r="T9" s="21">
        <f t="shared" si="12"/>
        <v>2.023333333333333</v>
      </c>
      <c r="U9" s="17">
        <f t="shared" si="13"/>
        <v>2.5358759170485225E-2</v>
      </c>
      <c r="V9" s="17">
        <f t="shared" si="14"/>
        <v>1.1666666666666492</v>
      </c>
      <c r="W9" s="3">
        <f t="shared" si="15"/>
        <v>1.2533159392332074</v>
      </c>
    </row>
    <row r="10" spans="1:23" x14ac:dyDescent="0.35">
      <c r="A10" s="4">
        <v>2.5</v>
      </c>
      <c r="B10" s="21">
        <v>2.3130000000000002</v>
      </c>
      <c r="C10" s="17">
        <f t="shared" si="11"/>
        <v>-0.18699999999999983</v>
      </c>
      <c r="D10" s="18">
        <f t="shared" si="0"/>
        <v>-7.4799999999999933</v>
      </c>
      <c r="E10" s="17">
        <v>2.5059999999999998</v>
      </c>
      <c r="F10" s="17">
        <f t="shared" si="1"/>
        <v>5.9999999999997833E-3</v>
      </c>
      <c r="G10" s="17">
        <f t="shared" si="2"/>
        <v>0.23999999999999136</v>
      </c>
      <c r="H10" s="21">
        <v>2.4359999999999999</v>
      </c>
      <c r="I10" s="17">
        <f t="shared" si="3"/>
        <v>-6.4000000000000057E-2</v>
      </c>
      <c r="J10" s="18">
        <f t="shared" si="4"/>
        <v>-2.5600000000000023</v>
      </c>
      <c r="K10" s="17">
        <v>2.4710000000000001</v>
      </c>
      <c r="L10" s="17">
        <f t="shared" si="5"/>
        <v>-2.8999999999999915E-2</v>
      </c>
      <c r="M10" s="17">
        <f t="shared" si="6"/>
        <v>-1.1599999999999966</v>
      </c>
      <c r="N10" s="21">
        <v>2.472</v>
      </c>
      <c r="O10" s="17">
        <f t="shared" si="7"/>
        <v>-2.8000000000000025E-2</v>
      </c>
      <c r="P10" s="18">
        <f t="shared" si="8"/>
        <v>-1.120000000000001</v>
      </c>
      <c r="Q10" s="17">
        <v>2.4660000000000002</v>
      </c>
      <c r="R10" s="17">
        <f t="shared" si="9"/>
        <v>-3.3999999999999808E-2</v>
      </c>
      <c r="S10" s="18">
        <f t="shared" si="10"/>
        <v>-1.3599999999999923</v>
      </c>
      <c r="T10" s="21">
        <f t="shared" si="12"/>
        <v>2.4440000000000004</v>
      </c>
      <c r="U10" s="17">
        <f t="shared" si="13"/>
        <v>6.7920541811737553E-2</v>
      </c>
      <c r="V10" s="17">
        <f t="shared" si="14"/>
        <v>-2.2399999999999842</v>
      </c>
      <c r="W10" s="3">
        <f t="shared" si="15"/>
        <v>2.779072905553909</v>
      </c>
    </row>
    <row r="11" spans="1:23" x14ac:dyDescent="0.35">
      <c r="A11" s="4">
        <v>3</v>
      </c>
      <c r="B11" s="21">
        <v>2.8929999999999998</v>
      </c>
      <c r="C11" s="17">
        <f t="shared" si="11"/>
        <v>-0.10700000000000021</v>
      </c>
      <c r="D11" s="18">
        <f t="shared" si="0"/>
        <v>-3.5666666666666735</v>
      </c>
      <c r="E11" s="17">
        <v>2.984</v>
      </c>
      <c r="F11" s="17">
        <f t="shared" si="1"/>
        <v>-1.6000000000000014E-2</v>
      </c>
      <c r="G11" s="17">
        <f t="shared" si="2"/>
        <v>-0.53333333333333388</v>
      </c>
      <c r="H11" s="21">
        <v>2.9750000000000001</v>
      </c>
      <c r="I11" s="17">
        <f t="shared" si="3"/>
        <v>-2.4999999999999911E-2</v>
      </c>
      <c r="J11" s="18">
        <f t="shared" si="4"/>
        <v>-0.83333333333333037</v>
      </c>
      <c r="K11" s="17">
        <v>3.0859999999999999</v>
      </c>
      <c r="L11" s="17">
        <f t="shared" si="5"/>
        <v>8.5999999999999854E-2</v>
      </c>
      <c r="M11" s="17">
        <f t="shared" si="6"/>
        <v>2.8666666666666618</v>
      </c>
      <c r="N11" s="21">
        <v>3.0990000000000002</v>
      </c>
      <c r="O11" s="17">
        <f t="shared" si="7"/>
        <v>9.9000000000000199E-2</v>
      </c>
      <c r="P11" s="18">
        <f t="shared" si="8"/>
        <v>3.3000000000000065</v>
      </c>
      <c r="Q11" s="17">
        <v>3.081</v>
      </c>
      <c r="R11" s="17">
        <f t="shared" si="9"/>
        <v>8.0999999999999961E-2</v>
      </c>
      <c r="S11" s="18">
        <f t="shared" si="10"/>
        <v>2.6999999999999984</v>
      </c>
      <c r="T11" s="21">
        <f t="shared" si="12"/>
        <v>3.0196666666666663</v>
      </c>
      <c r="U11" s="17">
        <f t="shared" si="13"/>
        <v>8.2179478379134752E-2</v>
      </c>
      <c r="V11" s="17">
        <f t="shared" si="14"/>
        <v>0.65555555555554257</v>
      </c>
      <c r="W11" s="3">
        <f t="shared" si="15"/>
        <v>2.7214751643382744</v>
      </c>
    </row>
    <row r="12" spans="1:23" x14ac:dyDescent="0.35">
      <c r="A12" s="4">
        <v>4</v>
      </c>
      <c r="B12" s="21">
        <v>4.0949999999999998</v>
      </c>
      <c r="C12" s="17">
        <f t="shared" si="11"/>
        <v>9.4999999999999751E-2</v>
      </c>
      <c r="D12" s="18">
        <f>((B12-A12)/A12)*100</f>
        <v>2.3749999999999938</v>
      </c>
      <c r="E12" s="17">
        <v>4.1719999999999997</v>
      </c>
      <c r="F12" s="17">
        <f t="shared" si="1"/>
        <v>0.17199999999999971</v>
      </c>
      <c r="G12" s="17">
        <f t="shared" si="2"/>
        <v>4.2999999999999927</v>
      </c>
      <c r="H12" s="21">
        <v>3.9220000000000002</v>
      </c>
      <c r="I12" s="17">
        <f t="shared" si="3"/>
        <v>-7.7999999999999847E-2</v>
      </c>
      <c r="J12" s="18">
        <f t="shared" si="4"/>
        <v>-1.9499999999999962</v>
      </c>
      <c r="K12" s="17">
        <v>4.0129999999999999</v>
      </c>
      <c r="L12" s="17">
        <f t="shared" si="5"/>
        <v>1.2999999999999901E-2</v>
      </c>
      <c r="M12" s="17">
        <f t="shared" si="6"/>
        <v>0.32499999999999751</v>
      </c>
      <c r="N12" s="21">
        <v>3.9279999999999999</v>
      </c>
      <c r="O12" s="17">
        <f t="shared" si="7"/>
        <v>-7.2000000000000064E-2</v>
      </c>
      <c r="P12" s="18">
        <f t="shared" si="8"/>
        <v>-1.8000000000000016</v>
      </c>
      <c r="Q12" s="17">
        <v>3.79</v>
      </c>
      <c r="R12" s="17">
        <f t="shared" si="9"/>
        <v>-0.20999999999999996</v>
      </c>
      <c r="S12" s="18">
        <f t="shared" si="10"/>
        <v>-5.2499999999999991</v>
      </c>
      <c r="T12" s="21">
        <f t="shared" si="12"/>
        <v>3.9866666666666664</v>
      </c>
      <c r="U12" s="17">
        <f t="shared" si="13"/>
        <v>0.13643997459200374</v>
      </c>
      <c r="V12" s="17">
        <f t="shared" si="14"/>
        <v>-0.33333333333334103</v>
      </c>
      <c r="W12" s="3">
        <f t="shared" si="15"/>
        <v>3.4224073894315326</v>
      </c>
    </row>
    <row r="13" spans="1:23" x14ac:dyDescent="0.35">
      <c r="A13" s="4">
        <v>5</v>
      </c>
      <c r="B13" s="21">
        <v>4.9320000000000004</v>
      </c>
      <c r="C13" s="17">
        <f t="shared" si="11"/>
        <v>-6.7999999999999616E-2</v>
      </c>
      <c r="D13" s="18">
        <f t="shared" si="0"/>
        <v>-1.3599999999999923</v>
      </c>
      <c r="E13" s="17">
        <v>5.0529999999999999</v>
      </c>
      <c r="F13" s="17">
        <f t="shared" si="1"/>
        <v>5.2999999999999936E-2</v>
      </c>
      <c r="G13" s="17">
        <f t="shared" si="2"/>
        <v>1.0599999999999987</v>
      </c>
      <c r="H13" s="21">
        <v>4.7569999999999997</v>
      </c>
      <c r="I13" s="17">
        <f t="shared" si="3"/>
        <v>-0.24300000000000033</v>
      </c>
      <c r="J13" s="18">
        <f t="shared" si="4"/>
        <v>-4.8600000000000065</v>
      </c>
      <c r="K13" s="17">
        <v>4.8490000000000002</v>
      </c>
      <c r="L13" s="17">
        <f t="shared" si="5"/>
        <v>-0.1509999999999998</v>
      </c>
      <c r="M13" s="17">
        <f t="shared" si="6"/>
        <v>-3.019999999999996</v>
      </c>
      <c r="N13" s="21">
        <v>5.0129999999999999</v>
      </c>
      <c r="O13" s="17">
        <f t="shared" si="7"/>
        <v>1.2999999999999901E-2</v>
      </c>
      <c r="P13" s="18">
        <f t="shared" si="8"/>
        <v>0.25999999999999801</v>
      </c>
      <c r="Q13" s="17">
        <v>4.9880000000000004</v>
      </c>
      <c r="R13" s="17">
        <f t="shared" si="9"/>
        <v>-1.1999999999999567E-2</v>
      </c>
      <c r="S13" s="18">
        <f t="shared" si="10"/>
        <v>-0.23999999999999136</v>
      </c>
      <c r="T13" s="21">
        <f t="shared" si="12"/>
        <v>4.9319999999999995</v>
      </c>
      <c r="U13" s="17">
        <f t="shared" si="13"/>
        <v>0.11122229992227287</v>
      </c>
      <c r="V13" s="17">
        <f t="shared" si="14"/>
        <v>-1.3600000000000101</v>
      </c>
      <c r="W13" s="3">
        <f t="shared" si="15"/>
        <v>2.2551155702001799</v>
      </c>
    </row>
    <row r="14" spans="1:23" x14ac:dyDescent="0.35">
      <c r="A14" s="4">
        <v>6</v>
      </c>
      <c r="B14" s="21">
        <v>5.94</v>
      </c>
      <c r="C14" s="17">
        <f t="shared" si="11"/>
        <v>-5.9999999999999609E-2</v>
      </c>
      <c r="D14" s="18">
        <f t="shared" si="0"/>
        <v>-0.99999999999999345</v>
      </c>
      <c r="E14" s="17">
        <v>5.8620000000000001</v>
      </c>
      <c r="F14" s="17">
        <f t="shared" si="1"/>
        <v>-0.1379999999999999</v>
      </c>
      <c r="G14" s="17">
        <f t="shared" si="2"/>
        <v>-2.299999999999998</v>
      </c>
      <c r="H14" s="21">
        <v>5.8550000000000004</v>
      </c>
      <c r="I14" s="17">
        <f t="shared" si="3"/>
        <v>-0.14499999999999957</v>
      </c>
      <c r="J14" s="18">
        <f t="shared" si="4"/>
        <v>-2.4166666666666599</v>
      </c>
      <c r="K14" s="17">
        <v>5.9470000000000001</v>
      </c>
      <c r="L14" s="17">
        <f t="shared" si="5"/>
        <v>-5.2999999999999936E-2</v>
      </c>
      <c r="M14" s="17">
        <f t="shared" si="6"/>
        <v>-0.8833333333333323</v>
      </c>
      <c r="N14" s="21">
        <v>5.83</v>
      </c>
      <c r="O14" s="17">
        <f t="shared" si="7"/>
        <v>-0.16999999999999993</v>
      </c>
      <c r="P14" s="18">
        <f t="shared" si="8"/>
        <v>-2.8333333333333321</v>
      </c>
      <c r="Q14" s="17">
        <v>6.0439999999999996</v>
      </c>
      <c r="R14" s="17">
        <f t="shared" si="9"/>
        <v>4.3999999999999595E-2</v>
      </c>
      <c r="S14" s="18">
        <f t="shared" si="10"/>
        <v>0.73333333333332651</v>
      </c>
      <c r="T14" s="21">
        <f t="shared" si="12"/>
        <v>5.9130000000000003</v>
      </c>
      <c r="U14" s="17">
        <f t="shared" si="13"/>
        <v>7.987490219086324E-2</v>
      </c>
      <c r="V14" s="17">
        <f t="shared" si="14"/>
        <v>-1.4499999999999957</v>
      </c>
      <c r="W14" s="3">
        <f t="shared" si="15"/>
        <v>1.3508354843711017</v>
      </c>
    </row>
    <row r="15" spans="1:23" x14ac:dyDescent="0.35">
      <c r="A15" s="4">
        <v>8</v>
      </c>
      <c r="B15" s="21">
        <v>8.0280000000000005</v>
      </c>
      <c r="C15" s="17">
        <f t="shared" si="11"/>
        <v>2.8000000000000469E-2</v>
      </c>
      <c r="D15" s="18">
        <f t="shared" si="0"/>
        <v>0.35000000000000586</v>
      </c>
      <c r="E15" s="17">
        <v>7.984</v>
      </c>
      <c r="F15" s="17">
        <f t="shared" si="1"/>
        <v>-1.6000000000000014E-2</v>
      </c>
      <c r="G15" s="17">
        <f t="shared" si="2"/>
        <v>-0.20000000000000018</v>
      </c>
      <c r="H15" s="21">
        <v>8</v>
      </c>
      <c r="I15" s="17">
        <f t="shared" si="3"/>
        <v>0</v>
      </c>
      <c r="J15" s="18">
        <f t="shared" si="4"/>
        <v>0</v>
      </c>
      <c r="K15" s="17">
        <v>7.99</v>
      </c>
      <c r="L15" s="17">
        <f t="shared" si="5"/>
        <v>-9.9999999999997868E-3</v>
      </c>
      <c r="M15" s="17">
        <f t="shared" si="6"/>
        <v>-0.12499999999999734</v>
      </c>
      <c r="N15" s="21">
        <v>8.1</v>
      </c>
      <c r="O15" s="17">
        <f t="shared" si="7"/>
        <v>9.9999999999999645E-2</v>
      </c>
      <c r="P15" s="18">
        <f t="shared" si="8"/>
        <v>1.2499999999999956</v>
      </c>
      <c r="Q15" s="17">
        <v>8.1609999999999996</v>
      </c>
      <c r="R15" s="17">
        <f t="shared" si="9"/>
        <v>0.16099999999999959</v>
      </c>
      <c r="S15" s="18">
        <f t="shared" si="10"/>
        <v>2.0124999999999948</v>
      </c>
      <c r="T15" s="21">
        <f t="shared" si="12"/>
        <v>8.0438333333333336</v>
      </c>
      <c r="U15" s="17">
        <f t="shared" si="13"/>
        <v>7.1460245358287364E-2</v>
      </c>
      <c r="V15" s="17">
        <f t="shared" si="14"/>
        <v>0.54791666666667016</v>
      </c>
      <c r="W15" s="3">
        <f t="shared" si="15"/>
        <v>0.88838545500636956</v>
      </c>
    </row>
    <row r="16" spans="1:23" ht="15" thickBot="1" x14ac:dyDescent="0.4">
      <c r="A16" s="5">
        <v>10</v>
      </c>
      <c r="B16" s="22">
        <v>10.052</v>
      </c>
      <c r="C16" s="19">
        <f t="shared" si="11"/>
        <v>5.1999999999999602E-2</v>
      </c>
      <c r="D16" s="20">
        <f t="shared" si="0"/>
        <v>0.51999999999999602</v>
      </c>
      <c r="E16" s="19">
        <v>10.012</v>
      </c>
      <c r="F16" s="19">
        <f t="shared" si="1"/>
        <v>1.2000000000000455E-2</v>
      </c>
      <c r="G16" s="19">
        <f t="shared" si="2"/>
        <v>0.12000000000000455</v>
      </c>
      <c r="H16" s="22">
        <v>10.218999999999999</v>
      </c>
      <c r="I16" s="19">
        <f t="shared" si="3"/>
        <v>0.21899999999999942</v>
      </c>
      <c r="J16" s="20">
        <f t="shared" si="4"/>
        <v>2.1899999999999942</v>
      </c>
      <c r="K16" s="19">
        <v>10.08</v>
      </c>
      <c r="L16" s="19">
        <f t="shared" si="5"/>
        <v>8.0000000000000071E-2</v>
      </c>
      <c r="M16" s="19">
        <f t="shared" si="6"/>
        <v>0.80000000000000071</v>
      </c>
      <c r="N16" s="22">
        <v>10.016</v>
      </c>
      <c r="O16" s="19">
        <f t="shared" si="7"/>
        <v>1.6000000000000014E-2</v>
      </c>
      <c r="P16" s="20">
        <f t="shared" si="8"/>
        <v>0.16000000000000014</v>
      </c>
      <c r="Q16" s="19">
        <v>9.91</v>
      </c>
      <c r="R16" s="19">
        <f t="shared" si="9"/>
        <v>-8.9999999999999858E-2</v>
      </c>
      <c r="S16" s="20">
        <f t="shared" si="10"/>
        <v>-0.89999999999999858</v>
      </c>
      <c r="T16" s="22">
        <f t="shared" si="12"/>
        <v>10.048166666666667</v>
      </c>
      <c r="U16" s="19">
        <f t="shared" si="13"/>
        <v>0.1016315239808329</v>
      </c>
      <c r="V16" s="19">
        <f>((T16-B16)/B16)*100</f>
        <v>-3.8135031171236462E-2</v>
      </c>
      <c r="W16" s="7">
        <f t="shared" si="15"/>
        <v>1.0114434538390045</v>
      </c>
    </row>
    <row r="17" spans="2:2" x14ac:dyDescent="0.35">
      <c r="B17" s="26"/>
    </row>
  </sheetData>
  <mergeCells count="19">
    <mergeCell ref="W5:W6"/>
    <mergeCell ref="T4:W4"/>
    <mergeCell ref="T5:T6"/>
    <mergeCell ref="U5:U6"/>
    <mergeCell ref="V5:V6"/>
    <mergeCell ref="B3:R3"/>
    <mergeCell ref="Q4:S4"/>
    <mergeCell ref="Q5:S5"/>
    <mergeCell ref="A4:A6"/>
    <mergeCell ref="B4:D4"/>
    <mergeCell ref="B5:D5"/>
    <mergeCell ref="E4:G4"/>
    <mergeCell ref="E5:G5"/>
    <mergeCell ref="H4:J4"/>
    <mergeCell ref="H5:J5"/>
    <mergeCell ref="K4:M4"/>
    <mergeCell ref="K5:M5"/>
    <mergeCell ref="N4:P4"/>
    <mergeCell ref="N5:P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</vt:lpstr>
      <vt:lpstr>Standard Residual Plot</vt:lpstr>
    </vt:vector>
  </TitlesOfParts>
  <Company>Police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 Jane  (9014)</dc:creator>
  <cp:lastModifiedBy>DataVis</cp:lastModifiedBy>
  <dcterms:created xsi:type="dcterms:W3CDTF">2018-11-14T15:12:23Z</dcterms:created>
  <dcterms:modified xsi:type="dcterms:W3CDTF">2019-05-16T09:32:08Z</dcterms:modified>
</cp:coreProperties>
</file>