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mc:AlternateContent xmlns:mc="http://schemas.openxmlformats.org/markup-compatibility/2006">
    <mc:Choice Requires="x15">
      <x15ac:absPath xmlns:x15ac="http://schemas.microsoft.com/office/spreadsheetml/2010/11/ac" url="https://d.docs.live.net/5b98aaa2aa005026/Research/My Papers/Fold Change/DATA - Excel/"/>
    </mc:Choice>
  </mc:AlternateContent>
  <xr:revisionPtr revIDLastSave="0" documentId="8_{10784951-AF2A-4455-B936-020A6EA86950}" xr6:coauthVersionLast="47" xr6:coauthVersionMax="47" xr10:uidLastSave="{00000000-0000-0000-0000-000000000000}"/>
  <bookViews>
    <workbookView xWindow="-120" yWindow="-120" windowWidth="38640" windowHeight="21120" xr2:uid="{A8918263-EC5B-4915-A504-B73EE597045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4" i="1" l="1"/>
  <c r="L55" i="1"/>
  <c r="J55" i="1"/>
  <c r="N55" i="1" s="1"/>
  <c r="L54" i="1"/>
  <c r="J54" i="1"/>
  <c r="N54" i="1" s="1"/>
  <c r="L53" i="1"/>
  <c r="J53" i="1"/>
  <c r="N53" i="1" s="1"/>
  <c r="G53" i="1"/>
  <c r="H53" i="1" s="1"/>
  <c r="E53" i="1"/>
  <c r="F53" i="1" s="1"/>
  <c r="L52" i="1"/>
  <c r="J52" i="1"/>
  <c r="N52" i="1" s="1"/>
  <c r="L51" i="1"/>
  <c r="J51" i="1"/>
  <c r="N51" i="1" s="1"/>
  <c r="L50" i="1"/>
  <c r="J50" i="1"/>
  <c r="G50" i="1"/>
  <c r="H50" i="1" s="1"/>
  <c r="E50" i="1"/>
  <c r="F50" i="1" s="1"/>
  <c r="L49" i="1"/>
  <c r="J49" i="1"/>
  <c r="N49" i="1" s="1"/>
  <c r="L48" i="1"/>
  <c r="J48" i="1"/>
  <c r="N48" i="1" s="1"/>
  <c r="L47" i="1"/>
  <c r="J47" i="1"/>
  <c r="N47" i="1" s="1"/>
  <c r="G47" i="1"/>
  <c r="H47" i="1" s="1"/>
  <c r="E47" i="1"/>
  <c r="F47" i="1" s="1"/>
  <c r="L46" i="1"/>
  <c r="J46" i="1"/>
  <c r="N46" i="1" s="1"/>
  <c r="L45" i="1"/>
  <c r="J45" i="1"/>
  <c r="N45" i="1" s="1"/>
  <c r="L44" i="1"/>
  <c r="M44" i="1" s="1"/>
  <c r="J44" i="1"/>
  <c r="G44" i="1"/>
  <c r="H44" i="1" s="1"/>
  <c r="E44" i="1"/>
  <c r="F44" i="1" s="1"/>
  <c r="L43" i="1"/>
  <c r="J43" i="1"/>
  <c r="N43" i="1" s="1"/>
  <c r="L42" i="1"/>
  <c r="J42" i="1"/>
  <c r="N42" i="1" s="1"/>
  <c r="L41" i="1"/>
  <c r="J41" i="1"/>
  <c r="G41" i="1"/>
  <c r="H41" i="1" s="1"/>
  <c r="E41" i="1"/>
  <c r="F41" i="1" s="1"/>
  <c r="L40" i="1"/>
  <c r="J40" i="1"/>
  <c r="N40" i="1" s="1"/>
  <c r="L39" i="1"/>
  <c r="J39" i="1"/>
  <c r="N39" i="1" s="1"/>
  <c r="L38" i="1"/>
  <c r="M38" i="1" s="1"/>
  <c r="J38" i="1"/>
  <c r="N38" i="1" s="1"/>
  <c r="G38" i="1"/>
  <c r="H38" i="1" s="1"/>
  <c r="E38" i="1"/>
  <c r="F38" i="1" s="1"/>
  <c r="L37" i="1"/>
  <c r="J37" i="1"/>
  <c r="N37" i="1" s="1"/>
  <c r="L36" i="1"/>
  <c r="J36" i="1"/>
  <c r="N36" i="1" s="1"/>
  <c r="L35" i="1"/>
  <c r="J35" i="1"/>
  <c r="N35" i="1" s="1"/>
  <c r="G35" i="1"/>
  <c r="H35" i="1" s="1"/>
  <c r="E35" i="1"/>
  <c r="F35" i="1" s="1"/>
  <c r="L34" i="1"/>
  <c r="J34" i="1"/>
  <c r="N34" i="1" s="1"/>
  <c r="L33" i="1"/>
  <c r="J33" i="1"/>
  <c r="N33" i="1" s="1"/>
  <c r="L32" i="1"/>
  <c r="J32" i="1"/>
  <c r="G32" i="1"/>
  <c r="H32" i="1" s="1"/>
  <c r="E32" i="1"/>
  <c r="F32" i="1" s="1"/>
  <c r="L31" i="1"/>
  <c r="J31" i="1"/>
  <c r="N31" i="1" s="1"/>
  <c r="L30" i="1"/>
  <c r="J30" i="1"/>
  <c r="N30" i="1" s="1"/>
  <c r="L29" i="1"/>
  <c r="J29" i="1"/>
  <c r="G29" i="1"/>
  <c r="H29" i="1" s="1"/>
  <c r="E29" i="1"/>
  <c r="F29" i="1" s="1"/>
  <c r="L28" i="1"/>
  <c r="J28" i="1"/>
  <c r="N28" i="1" s="1"/>
  <c r="L27" i="1"/>
  <c r="J27" i="1"/>
  <c r="N27" i="1" s="1"/>
  <c r="L26" i="1"/>
  <c r="J26" i="1"/>
  <c r="N26" i="1" s="1"/>
  <c r="G26" i="1"/>
  <c r="H26" i="1" s="1"/>
  <c r="E26" i="1"/>
  <c r="F26" i="1" s="1"/>
  <c r="L25" i="1"/>
  <c r="J25" i="1"/>
  <c r="N25" i="1" s="1"/>
  <c r="L24" i="1"/>
  <c r="J24" i="1"/>
  <c r="N24" i="1" s="1"/>
  <c r="L23" i="1"/>
  <c r="J23" i="1"/>
  <c r="N23" i="1" s="1"/>
  <c r="G23" i="1"/>
  <c r="H23" i="1" s="1"/>
  <c r="E23" i="1"/>
  <c r="F23" i="1" s="1"/>
  <c r="L22" i="1"/>
  <c r="J22" i="1"/>
  <c r="N22" i="1" s="1"/>
  <c r="L21" i="1"/>
  <c r="J21" i="1"/>
  <c r="N21" i="1" s="1"/>
  <c r="L20" i="1"/>
  <c r="J20" i="1"/>
  <c r="N20" i="1" s="1"/>
  <c r="G20" i="1"/>
  <c r="H20" i="1" s="1"/>
  <c r="E20" i="1"/>
  <c r="F20" i="1" s="1"/>
  <c r="L19" i="1"/>
  <c r="J19" i="1"/>
  <c r="N19" i="1" s="1"/>
  <c r="L18" i="1"/>
  <c r="J18" i="1"/>
  <c r="N18" i="1" s="1"/>
  <c r="L17" i="1"/>
  <c r="J17" i="1"/>
  <c r="G17" i="1"/>
  <c r="H17" i="1" s="1"/>
  <c r="E17" i="1"/>
  <c r="F17" i="1" s="1"/>
  <c r="L16" i="1"/>
  <c r="J16" i="1"/>
  <c r="N16" i="1" s="1"/>
  <c r="L15" i="1"/>
  <c r="J15" i="1"/>
  <c r="N15" i="1" s="1"/>
  <c r="L14" i="1"/>
  <c r="J14" i="1"/>
  <c r="G14" i="1"/>
  <c r="H14" i="1" s="1"/>
  <c r="E14" i="1"/>
  <c r="F14" i="1" s="1"/>
  <c r="L13" i="1"/>
  <c r="J13" i="1"/>
  <c r="N13" i="1" s="1"/>
  <c r="L12" i="1"/>
  <c r="J12" i="1"/>
  <c r="N12" i="1" s="1"/>
  <c r="L11" i="1"/>
  <c r="J11" i="1"/>
  <c r="G11" i="1"/>
  <c r="H11" i="1" s="1"/>
  <c r="E11" i="1"/>
  <c r="F11" i="1" s="1"/>
  <c r="L10" i="1"/>
  <c r="J10" i="1"/>
  <c r="N10" i="1" s="1"/>
  <c r="L9" i="1"/>
  <c r="J9" i="1"/>
  <c r="N9" i="1" s="1"/>
  <c r="L8" i="1"/>
  <c r="J8" i="1"/>
  <c r="N8" i="1" s="1"/>
  <c r="G8" i="1"/>
  <c r="H8" i="1" s="1"/>
  <c r="E8" i="1"/>
  <c r="F8" i="1" s="1"/>
  <c r="L7" i="1"/>
  <c r="J7" i="1"/>
  <c r="N7" i="1" s="1"/>
  <c r="L6" i="1"/>
  <c r="J6" i="1"/>
  <c r="N6" i="1" s="1"/>
  <c r="L5" i="1"/>
  <c r="J5" i="1"/>
  <c r="N5" i="1" s="1"/>
  <c r="G5" i="1"/>
  <c r="H5" i="1" s="1"/>
  <c r="E5" i="1"/>
  <c r="F5" i="1" s="1"/>
  <c r="L4" i="1"/>
  <c r="J4" i="1"/>
  <c r="N4" i="1" s="1"/>
  <c r="L3" i="1"/>
  <c r="J3" i="1"/>
  <c r="N3" i="1" s="1"/>
  <c r="L2" i="1"/>
  <c r="J2" i="1"/>
  <c r="N2" i="1" s="1"/>
  <c r="G2" i="1"/>
  <c r="H2" i="1" s="1"/>
  <c r="E2" i="1"/>
  <c r="F2" i="1" s="1"/>
  <c r="M50" i="1" l="1"/>
  <c r="O38" i="1"/>
  <c r="K44" i="1"/>
  <c r="K50" i="1"/>
  <c r="K41" i="1"/>
  <c r="O47" i="1"/>
  <c r="M41" i="1"/>
  <c r="M47" i="1"/>
  <c r="M53" i="1"/>
  <c r="Q2" i="1"/>
  <c r="Q8" i="1"/>
  <c r="Q50" i="1"/>
  <c r="O53" i="1"/>
  <c r="M20" i="1"/>
  <c r="M26" i="1"/>
  <c r="M32" i="1"/>
  <c r="K38" i="1"/>
  <c r="Q38" i="1"/>
  <c r="Q44" i="1"/>
  <c r="N41" i="1"/>
  <c r="O41" i="1" s="1"/>
  <c r="N44" i="1"/>
  <c r="O44" i="1" s="1"/>
  <c r="K47" i="1"/>
  <c r="K53" i="1"/>
  <c r="N50" i="1"/>
  <c r="O50" i="1" s="1"/>
  <c r="K11" i="1"/>
  <c r="K17" i="1"/>
  <c r="O23" i="1"/>
  <c r="O35" i="1"/>
  <c r="M5" i="1"/>
  <c r="M11" i="1"/>
  <c r="M17" i="1"/>
  <c r="M23" i="1"/>
  <c r="M29" i="1"/>
  <c r="M35" i="1"/>
  <c r="O20" i="1"/>
  <c r="Q20" i="1"/>
  <c r="Q14" i="1"/>
  <c r="Q26" i="1"/>
  <c r="Q32" i="1"/>
  <c r="N11" i="1"/>
  <c r="O11" i="1" s="1"/>
  <c r="N17" i="1"/>
  <c r="O17" i="1" s="1"/>
  <c r="M2" i="1"/>
  <c r="K14" i="1"/>
  <c r="M14" i="1"/>
  <c r="N14" i="1"/>
  <c r="O14" i="1" s="1"/>
  <c r="K20" i="1"/>
  <c r="N29" i="1"/>
  <c r="O29" i="1" s="1"/>
  <c r="K29" i="1"/>
  <c r="O2" i="1"/>
  <c r="N32" i="1"/>
  <c r="O32" i="1" s="1"/>
  <c r="K32" i="1"/>
  <c r="O5" i="1"/>
  <c r="K23" i="1"/>
  <c r="O8" i="1"/>
  <c r="O26" i="1"/>
  <c r="M8" i="1"/>
  <c r="K26" i="1"/>
  <c r="K35" i="1"/>
  <c r="K2" i="1"/>
  <c r="K5" i="1"/>
  <c r="K8" i="1"/>
  <c r="R50" i="1" l="1"/>
  <c r="R38" i="1"/>
  <c r="R44" i="1"/>
  <c r="R14" i="1"/>
  <c r="R20" i="1"/>
  <c r="R32" i="1"/>
  <c r="R26" i="1"/>
  <c r="R8" i="1"/>
  <c r="R2" i="1"/>
</calcChain>
</file>

<file path=xl/sharedStrings.xml><?xml version="1.0" encoding="utf-8"?>
<sst xmlns="http://schemas.openxmlformats.org/spreadsheetml/2006/main" count="171" uniqueCount="101">
  <si>
    <t>Tube Name:</t>
  </si>
  <si>
    <t>mCherry+ Median FITC-A</t>
  </si>
  <si>
    <t>MEAN</t>
  </si>
  <si>
    <t>MEAN (Rounded)</t>
  </si>
  <si>
    <t>STDEV</t>
  </si>
  <si>
    <t>STDEV (Rounded)</t>
  </si>
  <si>
    <t>Inverse</t>
  </si>
  <si>
    <t>Mean of Inverse</t>
  </si>
  <si>
    <t>Squared</t>
  </si>
  <si>
    <t>Mean of Squared</t>
  </si>
  <si>
    <t>Inverse Squared</t>
  </si>
  <si>
    <t>Mean of Inverse Squared</t>
  </si>
  <si>
    <t>Ratio</t>
  </si>
  <si>
    <t>STDEV of Ratio</t>
  </si>
  <si>
    <t>Ratio STDEV</t>
  </si>
  <si>
    <t>OFF</t>
  </si>
  <si>
    <t>OFF STDEV</t>
  </si>
  <si>
    <t>ON</t>
  </si>
  <si>
    <t>ON STDEV</t>
  </si>
  <si>
    <t>GFP</t>
  </si>
  <si>
    <t>01-Well-A5</t>
  </si>
  <si>
    <t>1A</t>
  </si>
  <si>
    <t>Circuit 0</t>
  </si>
  <si>
    <t>01-Well-B5</t>
  </si>
  <si>
    <t>1B</t>
  </si>
  <si>
    <t>Circuit 1</t>
  </si>
  <si>
    <t>01-Well-C5</t>
  </si>
  <si>
    <t>1C</t>
  </si>
  <si>
    <t>Circuit 2</t>
  </si>
  <si>
    <t>01-Well-A6</t>
  </si>
  <si>
    <t>2A</t>
  </si>
  <si>
    <t>Circuit 3</t>
  </si>
  <si>
    <t>01-Well-B6</t>
  </si>
  <si>
    <t>2B</t>
  </si>
  <si>
    <t>Circuit 4</t>
  </si>
  <si>
    <t>01-Well-C6</t>
  </si>
  <si>
    <t>2C</t>
  </si>
  <si>
    <t>Circuit 5</t>
  </si>
  <si>
    <t>GFP + Strong shRNA</t>
  </si>
  <si>
    <t>01-Well-A1</t>
  </si>
  <si>
    <t>01-Well-B1</t>
  </si>
  <si>
    <t>01-Well-C1</t>
  </si>
  <si>
    <t>01-Well-A2</t>
  </si>
  <si>
    <t>01-Well-B2</t>
  </si>
  <si>
    <t>01-Well-C2</t>
  </si>
  <si>
    <t>GFP + Weak shRNA</t>
  </si>
  <si>
    <t>01-Well-A3</t>
  </si>
  <si>
    <t>01-Well-B3</t>
  </si>
  <si>
    <t>01-Well-C3</t>
  </si>
  <si>
    <t>01-Well-A4</t>
  </si>
  <si>
    <t>01-Well-B4</t>
  </si>
  <si>
    <t>01-Well-C4</t>
  </si>
  <si>
    <t>GFP + BSS</t>
  </si>
  <si>
    <t>01-Well-A11</t>
  </si>
  <si>
    <t>01-Well-B11</t>
  </si>
  <si>
    <t>01-Well-C11</t>
  </si>
  <si>
    <t>01-Well-A12</t>
  </si>
  <si>
    <t>01-Well-B12</t>
  </si>
  <si>
    <t>01-Well-C12</t>
  </si>
  <si>
    <t>GFP + BSS + Strong shRNA</t>
  </si>
  <si>
    <t>01-Well-A7</t>
  </si>
  <si>
    <t>01-Well-B7</t>
  </si>
  <si>
    <t>01-Well-C7</t>
  </si>
  <si>
    <t>01-Well-A8</t>
  </si>
  <si>
    <t>01-Well-B8</t>
  </si>
  <si>
    <t>01-Well-C8</t>
  </si>
  <si>
    <t>GFP + BSS + Weak shRNA</t>
  </si>
  <si>
    <t>01-Well-A9</t>
  </si>
  <si>
    <t>01-Well-B9</t>
  </si>
  <si>
    <t>01-Well-C9</t>
  </si>
  <si>
    <t>01-Well-A10</t>
  </si>
  <si>
    <t>01-Well-B10</t>
  </si>
  <si>
    <t>01-Well-C10</t>
  </si>
  <si>
    <t>ALT GFP + BSS</t>
  </si>
  <si>
    <t>01-Well-E5</t>
  </si>
  <si>
    <t>01-Well-F5</t>
  </si>
  <si>
    <t>01-Well-G5</t>
  </si>
  <si>
    <t>01-Well-E6</t>
  </si>
  <si>
    <t>01-Well-F6</t>
  </si>
  <si>
    <t>01-Well-G6</t>
  </si>
  <si>
    <t>ALT GFP + BSS + Strong shRNA</t>
  </si>
  <si>
    <t>01-Well-E1</t>
  </si>
  <si>
    <t>01-Well-F1</t>
  </si>
  <si>
    <t>01-Well-G1</t>
  </si>
  <si>
    <t>01-Well-E2</t>
  </si>
  <si>
    <t>01-Well-F2</t>
  </si>
  <si>
    <t>01-Well-G2</t>
  </si>
  <si>
    <t>ALT GFP + BSS + Weak shRNA</t>
  </si>
  <si>
    <t>01-Well-E3</t>
  </si>
  <si>
    <t>01-Well-F3</t>
  </si>
  <si>
    <t>01-Well-G3</t>
  </si>
  <si>
    <t>01-Well-E4</t>
  </si>
  <si>
    <t>01-Well-F4</t>
  </si>
  <si>
    <t>01-Well-G4</t>
  </si>
  <si>
    <t>Original</t>
  </si>
  <si>
    <t>Alternative</t>
  </si>
  <si>
    <t>Ori</t>
  </si>
  <si>
    <t>Alt</t>
  </si>
  <si>
    <t>2AA</t>
  </si>
  <si>
    <t>2BA</t>
  </si>
  <si>
    <t>2CA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</si>
</sst>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C89628"/>
      <color rgb="FF787878"/>
      <color rgb="FF3C78BE"/>
      <color rgb="FF288278"/>
      <color rgb="FFC84B4B"/>
      <color rgb="FFC878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ON/OFF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8787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BDAE-443C-A771-ED8EDD940D26}"/>
              </c:ext>
            </c:extLst>
          </c:dPt>
          <c:dPt>
            <c:idx val="1"/>
            <c:invertIfNegative val="0"/>
            <c:bubble3D val="0"/>
            <c:spPr>
              <a:solidFill>
                <a:srgbClr val="3C78BE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AE-443C-A771-ED8EDD940D26}"/>
              </c:ext>
            </c:extLst>
          </c:dPt>
          <c:dPt>
            <c:idx val="2"/>
            <c:invertIfNegative val="0"/>
            <c:bubble3D val="0"/>
            <c:spPr>
              <a:solidFill>
                <a:srgbClr val="28827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DAE-443C-A771-ED8EDD940D26}"/>
              </c:ext>
            </c:extLst>
          </c:dPt>
          <c:dPt>
            <c:idx val="3"/>
            <c:invertIfNegative val="0"/>
            <c:bubble3D val="0"/>
            <c:spPr>
              <a:solidFill>
                <a:srgbClr val="C8962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AE-443C-A771-ED8EDD940D26}"/>
              </c:ext>
            </c:extLst>
          </c:dPt>
          <c:dPt>
            <c:idx val="4"/>
            <c:invertIfNegative val="0"/>
            <c:bubble3D val="0"/>
            <c:spPr>
              <a:solidFill>
                <a:srgbClr val="C8783C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AE-443C-A771-ED8EDD940D26}"/>
              </c:ext>
            </c:extLst>
          </c:dPt>
          <c:dPt>
            <c:idx val="5"/>
            <c:invertIfNegative val="0"/>
            <c:bubble3D val="0"/>
            <c:spPr>
              <a:solidFill>
                <a:srgbClr val="C84B4B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AE-443C-A771-ED8EDD940D26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Sheet1!$V$2:$V$7</c:f>
                <c:numCache>
                  <c:formatCode>General</c:formatCode>
                  <c:ptCount val="6"/>
                  <c:pt idx="0">
                    <c:v>0.27673561433155264</c:v>
                  </c:pt>
                  <c:pt idx="1">
                    <c:v>0.1593667976769971</c:v>
                  </c:pt>
                  <c:pt idx="2">
                    <c:v>0.24626212715731541</c:v>
                  </c:pt>
                  <c:pt idx="3">
                    <c:v>0.60798108973820253</c:v>
                  </c:pt>
                  <c:pt idx="4">
                    <c:v>1.5191945769426911</c:v>
                  </c:pt>
                  <c:pt idx="5">
                    <c:v>0.77275008606915874</c:v>
                  </c:pt>
                </c:numCache>
              </c:numRef>
            </c:plus>
            <c:minus>
              <c:numRef>
                <c:f>Sheet1!$V$2:$V$7</c:f>
                <c:numCache>
                  <c:formatCode>General</c:formatCode>
                  <c:ptCount val="6"/>
                  <c:pt idx="0">
                    <c:v>0.27673561433155264</c:v>
                  </c:pt>
                  <c:pt idx="1">
                    <c:v>0.1593667976769971</c:v>
                  </c:pt>
                  <c:pt idx="2">
                    <c:v>0.24626212715731541</c:v>
                  </c:pt>
                  <c:pt idx="3">
                    <c:v>0.60798108973820253</c:v>
                  </c:pt>
                  <c:pt idx="4">
                    <c:v>1.5191945769426911</c:v>
                  </c:pt>
                  <c:pt idx="5">
                    <c:v>0.77275008606915874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Sheet1!$S$2:$S$7</c:f>
              <c:strCache>
                <c:ptCount val="6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2A</c:v>
                </c:pt>
                <c:pt idx="4">
                  <c:v>2B</c:v>
                </c:pt>
                <c:pt idx="5">
                  <c:v>2C</c:v>
                </c:pt>
              </c:strCache>
            </c:strRef>
          </c:cat>
          <c:val>
            <c:numRef>
              <c:f>Sheet1!$U$2:$U$7</c:f>
              <c:numCache>
                <c:formatCode>General</c:formatCode>
                <c:ptCount val="6"/>
                <c:pt idx="0">
                  <c:v>10.018561428128518</c:v>
                </c:pt>
                <c:pt idx="1">
                  <c:v>7.8639986173256764</c:v>
                </c:pt>
                <c:pt idx="2">
                  <c:v>11.666468450611166</c:v>
                </c:pt>
                <c:pt idx="3">
                  <c:v>22.422763421945842</c:v>
                </c:pt>
                <c:pt idx="4">
                  <c:v>23.624094707520893</c:v>
                </c:pt>
                <c:pt idx="5">
                  <c:v>26.944810572687224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9-4167-8D64-AE61A1357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247760"/>
        <c:axId val="947250160"/>
      </c:barChart>
      <c:catAx>
        <c:axId val="94724776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50160"/>
        <c:crosses val="autoZero"/>
        <c:auto val="1"/>
        <c:lblAlgn val="ctr"/>
        <c:lblOffset val="100"/>
        <c:noMultiLvlLbl val="0"/>
      </c:catAx>
      <c:valAx>
        <c:axId val="947250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4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78787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BD-44D4-AC61-DB1C1AA83892}"/>
              </c:ext>
            </c:extLst>
          </c:dPt>
          <c:dPt>
            <c:idx val="3"/>
            <c:invertIfNegative val="0"/>
            <c:bubble3D val="0"/>
            <c:spPr>
              <a:solidFill>
                <a:srgbClr val="C8962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BD-44D4-AC61-DB1C1AA83892}"/>
              </c:ext>
            </c:extLst>
          </c:dPt>
          <c:dPt>
            <c:idx val="5"/>
            <c:invertIfNegative val="0"/>
            <c:bubble3D val="0"/>
            <c:spPr>
              <a:solidFill>
                <a:srgbClr val="78787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BD-44D4-AC61-DB1C1AA83892}"/>
              </c:ext>
            </c:extLst>
          </c:dPt>
          <c:dPt>
            <c:idx val="6"/>
            <c:invertIfNegative val="0"/>
            <c:bubble3D val="0"/>
            <c:spPr>
              <a:solidFill>
                <a:srgbClr val="C8962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BD-44D4-AC61-DB1C1AA83892}"/>
              </c:ext>
            </c:extLst>
          </c:dPt>
          <c:dPt>
            <c:idx val="8"/>
            <c:invertIfNegative val="0"/>
            <c:bubble3D val="0"/>
            <c:spPr>
              <a:solidFill>
                <a:srgbClr val="78787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BD-44D4-AC61-DB1C1AA83892}"/>
              </c:ext>
            </c:extLst>
          </c:dPt>
          <c:dPt>
            <c:idx val="9"/>
            <c:invertIfNegative val="0"/>
            <c:bubble3D val="0"/>
            <c:spPr>
              <a:solidFill>
                <a:srgbClr val="C8962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8BD-44D4-AC61-DB1C1AA83892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Sheet1!$AJ$65:$AJ$74</c:f>
                <c:numCache>
                  <c:formatCode>General</c:formatCode>
                  <c:ptCount val="10"/>
                  <c:pt idx="2">
                    <c:v>2272.5</c:v>
                  </c:pt>
                  <c:pt idx="3">
                    <c:v>2263.4</c:v>
                  </c:pt>
                  <c:pt idx="5">
                    <c:v>1760</c:v>
                  </c:pt>
                  <c:pt idx="6">
                    <c:v>634.6</c:v>
                  </c:pt>
                  <c:pt idx="8">
                    <c:v>1375.5</c:v>
                  </c:pt>
                  <c:pt idx="9">
                    <c:v>2761.5</c:v>
                  </c:pt>
                </c:numCache>
              </c:numRef>
            </c:plus>
            <c:minus>
              <c:numRef>
                <c:f>Sheet1!$AJ$65:$AJ$74</c:f>
                <c:numCache>
                  <c:formatCode>General</c:formatCode>
                  <c:ptCount val="10"/>
                  <c:pt idx="2">
                    <c:v>2272.5</c:v>
                  </c:pt>
                  <c:pt idx="3">
                    <c:v>2263.4</c:v>
                  </c:pt>
                  <c:pt idx="5">
                    <c:v>1760</c:v>
                  </c:pt>
                  <c:pt idx="6">
                    <c:v>634.6</c:v>
                  </c:pt>
                  <c:pt idx="8">
                    <c:v>1375.5</c:v>
                  </c:pt>
                  <c:pt idx="9">
                    <c:v>2761.5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Sheet1!$AH$65:$AH$74</c:f>
              <c:strCache>
                <c:ptCount val="10"/>
                <c:pt idx="2">
                  <c:v>Ori</c:v>
                </c:pt>
                <c:pt idx="3">
                  <c:v>Alt</c:v>
                </c:pt>
                <c:pt idx="5">
                  <c:v>Ori</c:v>
                </c:pt>
                <c:pt idx="6">
                  <c:v>Alt</c:v>
                </c:pt>
                <c:pt idx="8">
                  <c:v>Ori</c:v>
                </c:pt>
                <c:pt idx="9">
                  <c:v>Alt</c:v>
                </c:pt>
              </c:strCache>
            </c:strRef>
          </c:cat>
          <c:val>
            <c:numRef>
              <c:f>Sheet1!$AI$65:$AI$74</c:f>
              <c:numCache>
                <c:formatCode>General</c:formatCode>
                <c:ptCount val="10"/>
                <c:pt idx="2">
                  <c:v>90505</c:v>
                </c:pt>
                <c:pt idx="3">
                  <c:v>88645.4</c:v>
                </c:pt>
                <c:pt idx="5">
                  <c:v>50886.3</c:v>
                </c:pt>
                <c:pt idx="6">
                  <c:v>52744.4</c:v>
                </c:pt>
                <c:pt idx="8">
                  <c:v>76455.899999999994</c:v>
                </c:pt>
                <c:pt idx="9">
                  <c:v>79765.600000000006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BD-44D4-AC61-DB1C1AA83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29135551"/>
        <c:axId val="42913171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Sheet1!$AK$65:$AK$74</c:f>
              <c:numCache>
                <c:formatCode>General</c:formatCode>
                <c:ptCount val="10"/>
                <c:pt idx="2">
                  <c:v>91029.9</c:v>
                </c:pt>
                <c:pt idx="3">
                  <c:v>88307.3</c:v>
                </c:pt>
                <c:pt idx="5">
                  <c:v>50967.4</c:v>
                </c:pt>
                <c:pt idx="6">
                  <c:v>52011.8</c:v>
                </c:pt>
                <c:pt idx="8">
                  <c:v>78018.7</c:v>
                </c:pt>
                <c:pt idx="9">
                  <c:v>77672.3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8BD-44D4-AC61-DB1C1AA8389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Sheet1!$AL$65:$AL$74</c:f>
              <c:numCache>
                <c:formatCode>General</c:formatCode>
                <c:ptCount val="10"/>
                <c:pt idx="2">
                  <c:v>92469.2</c:v>
                </c:pt>
                <c:pt idx="3">
                  <c:v>91058.8</c:v>
                </c:pt>
                <c:pt idx="5">
                  <c:v>49087.1</c:v>
                </c:pt>
                <c:pt idx="6">
                  <c:v>53124.6</c:v>
                </c:pt>
                <c:pt idx="8">
                  <c:v>75428.800000000003</c:v>
                </c:pt>
                <c:pt idx="9">
                  <c:v>78729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8BD-44D4-AC61-DB1C1AA8389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Sheet1!$AM$65:$AM$74</c:f>
              <c:numCache>
                <c:formatCode>General</c:formatCode>
                <c:ptCount val="10"/>
                <c:pt idx="2">
                  <c:v>88016</c:v>
                </c:pt>
                <c:pt idx="3">
                  <c:v>86570</c:v>
                </c:pt>
                <c:pt idx="5">
                  <c:v>52604.3</c:v>
                </c:pt>
                <c:pt idx="6">
                  <c:v>53096.7</c:v>
                </c:pt>
                <c:pt idx="8">
                  <c:v>75920.3</c:v>
                </c:pt>
                <c:pt idx="9">
                  <c:v>82895.399999999994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8BD-44D4-AC61-DB1C1AA83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35551"/>
        <c:axId val="429131711"/>
      </c:scatterChart>
      <c:catAx>
        <c:axId val="429135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31711"/>
        <c:crosses val="autoZero"/>
        <c:auto val="1"/>
        <c:lblAlgn val="ctr"/>
        <c:lblOffset val="100"/>
        <c:tickMarkSkip val="3"/>
        <c:noMultiLvlLbl val="0"/>
      </c:catAx>
      <c:valAx>
        <c:axId val="42913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GFP Signal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355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ON/OFF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78787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1A-4C16-AE30-647A9A4E983E}"/>
              </c:ext>
            </c:extLst>
          </c:dPt>
          <c:dPt>
            <c:idx val="3"/>
            <c:invertIfNegative val="0"/>
            <c:bubble3D val="0"/>
            <c:spPr>
              <a:solidFill>
                <a:srgbClr val="C8962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1A-4C16-AE30-647A9A4E983E}"/>
              </c:ext>
            </c:extLst>
          </c:dPt>
          <c:dPt>
            <c:idx val="5"/>
            <c:invertIfNegative val="0"/>
            <c:bubble3D val="0"/>
            <c:spPr>
              <a:solidFill>
                <a:srgbClr val="78787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1A-4C16-AE30-647A9A4E983E}"/>
              </c:ext>
            </c:extLst>
          </c:dPt>
          <c:dPt>
            <c:idx val="6"/>
            <c:invertIfNegative val="0"/>
            <c:bubble3D val="0"/>
            <c:spPr>
              <a:solidFill>
                <a:srgbClr val="C8962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1A-4C16-AE30-647A9A4E983E}"/>
              </c:ext>
            </c:extLst>
          </c:dPt>
          <c:dPt>
            <c:idx val="8"/>
            <c:invertIfNegative val="0"/>
            <c:bubble3D val="0"/>
            <c:spPr>
              <a:solidFill>
                <a:srgbClr val="78787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D1A-4C16-AE30-647A9A4E983E}"/>
              </c:ext>
            </c:extLst>
          </c:dPt>
          <c:dPt>
            <c:idx val="9"/>
            <c:invertIfNegative val="0"/>
            <c:bubble3D val="0"/>
            <c:spPr>
              <a:solidFill>
                <a:srgbClr val="C8962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D1A-4C16-AE30-647A9A4E983E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Sheet1!$AO$65:$AO$74</c:f>
                <c:numCache>
                  <c:formatCode>General</c:formatCode>
                  <c:ptCount val="10"/>
                  <c:pt idx="2">
                    <c:v>0.60798108973820253</c:v>
                  </c:pt>
                  <c:pt idx="3">
                    <c:v>0.4680406090997683</c:v>
                  </c:pt>
                  <c:pt idx="5">
                    <c:v>1.5191945769426911</c:v>
                  </c:pt>
                  <c:pt idx="6">
                    <c:v>0.44567972495569758</c:v>
                  </c:pt>
                  <c:pt idx="8">
                    <c:v>0.77275008606915874</c:v>
                  </c:pt>
                  <c:pt idx="9">
                    <c:v>0.79166524991645404</c:v>
                  </c:pt>
                </c:numCache>
              </c:numRef>
            </c:plus>
            <c:minus>
              <c:numRef>
                <c:f>Sheet1!$AO$65:$AO$74</c:f>
                <c:numCache>
                  <c:formatCode>General</c:formatCode>
                  <c:ptCount val="10"/>
                  <c:pt idx="2">
                    <c:v>0.60798108973820253</c:v>
                  </c:pt>
                  <c:pt idx="3">
                    <c:v>0.4680406090997683</c:v>
                  </c:pt>
                  <c:pt idx="5">
                    <c:v>1.5191945769426911</c:v>
                  </c:pt>
                  <c:pt idx="6">
                    <c:v>0.44567972495569758</c:v>
                  </c:pt>
                  <c:pt idx="8">
                    <c:v>0.77275008606915874</c:v>
                  </c:pt>
                  <c:pt idx="9">
                    <c:v>0.79166524991645404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Sheet1!$AB$65:$AB$74</c:f>
              <c:strCache>
                <c:ptCount val="10"/>
                <c:pt idx="2">
                  <c:v>Ori</c:v>
                </c:pt>
                <c:pt idx="3">
                  <c:v>Alt</c:v>
                </c:pt>
                <c:pt idx="5">
                  <c:v>Ori</c:v>
                </c:pt>
                <c:pt idx="6">
                  <c:v>Alt</c:v>
                </c:pt>
                <c:pt idx="8">
                  <c:v>Ori</c:v>
                </c:pt>
                <c:pt idx="9">
                  <c:v>Alt</c:v>
                </c:pt>
              </c:strCache>
            </c:strRef>
          </c:cat>
          <c:val>
            <c:numRef>
              <c:f>Sheet1!$AN$65:$AN$74</c:f>
              <c:numCache>
                <c:formatCode>General</c:formatCode>
                <c:ptCount val="10"/>
                <c:pt idx="2">
                  <c:v>22.422763421945842</c:v>
                </c:pt>
                <c:pt idx="3">
                  <c:v>21.99364843071579</c:v>
                </c:pt>
                <c:pt idx="5">
                  <c:v>23.624094707520893</c:v>
                </c:pt>
                <c:pt idx="6">
                  <c:v>25.888092667124766</c:v>
                </c:pt>
                <c:pt idx="8">
                  <c:v>26.944810572687224</c:v>
                </c:pt>
                <c:pt idx="9">
                  <c:v>26.948748268522586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1A-4C16-AE30-647A9A4E9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29135551"/>
        <c:axId val="429131711"/>
      </c:barChart>
      <c:catAx>
        <c:axId val="429135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31711"/>
        <c:crosses val="autoZero"/>
        <c:auto val="1"/>
        <c:lblAlgn val="ctr"/>
        <c:lblOffset val="100"/>
        <c:tickMarkSkip val="3"/>
        <c:noMultiLvlLbl val="0"/>
      </c:catAx>
      <c:valAx>
        <c:axId val="42913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355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8787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5F-4CA5-98BE-BF3F9227719E}"/>
              </c:ext>
            </c:extLst>
          </c:dPt>
          <c:dPt>
            <c:idx val="1"/>
            <c:invertIfNegative val="0"/>
            <c:bubble3D val="0"/>
            <c:spPr>
              <a:solidFill>
                <a:srgbClr val="3C78BE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5F-4CA5-98BE-BF3F9227719E}"/>
              </c:ext>
            </c:extLst>
          </c:dPt>
          <c:dPt>
            <c:idx val="2"/>
            <c:invertIfNegative val="0"/>
            <c:bubble3D val="0"/>
            <c:spPr>
              <a:solidFill>
                <a:srgbClr val="28827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5F-4CA5-98BE-BF3F9227719E}"/>
              </c:ext>
            </c:extLst>
          </c:dPt>
          <c:dPt>
            <c:idx val="3"/>
            <c:invertIfNegative val="0"/>
            <c:bubble3D val="0"/>
            <c:spPr>
              <a:solidFill>
                <a:srgbClr val="C8962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5F-4CA5-98BE-BF3F9227719E}"/>
              </c:ext>
            </c:extLst>
          </c:dPt>
          <c:dPt>
            <c:idx val="4"/>
            <c:invertIfNegative val="0"/>
            <c:bubble3D val="0"/>
            <c:spPr>
              <a:solidFill>
                <a:srgbClr val="C8783C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5F-4CA5-98BE-BF3F9227719E}"/>
              </c:ext>
            </c:extLst>
          </c:dPt>
          <c:dPt>
            <c:idx val="5"/>
            <c:invertIfNegative val="0"/>
            <c:bubble3D val="0"/>
            <c:spPr>
              <a:solidFill>
                <a:srgbClr val="C84B4B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5F-4CA5-98BE-BF3F9227719E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Sheet1!$X$2:$X$7</c:f>
                <c:numCache>
                  <c:formatCode>General</c:formatCode>
                  <c:ptCount val="6"/>
                  <c:pt idx="0">
                    <c:v>339.3</c:v>
                  </c:pt>
                  <c:pt idx="1">
                    <c:v>92.2</c:v>
                  </c:pt>
                  <c:pt idx="2">
                    <c:v>151.19999999999999</c:v>
                  </c:pt>
                  <c:pt idx="3">
                    <c:v>87.1</c:v>
                  </c:pt>
                  <c:pt idx="4">
                    <c:v>146.1</c:v>
                  </c:pt>
                  <c:pt idx="5">
                    <c:v>86.1</c:v>
                  </c:pt>
                </c:numCache>
              </c:numRef>
            </c:plus>
            <c:minus>
              <c:numRef>
                <c:f>Sheet1!$X$2:$X$7</c:f>
                <c:numCache>
                  <c:formatCode>General</c:formatCode>
                  <c:ptCount val="6"/>
                  <c:pt idx="0">
                    <c:v>339.3</c:v>
                  </c:pt>
                  <c:pt idx="1">
                    <c:v>92.2</c:v>
                  </c:pt>
                  <c:pt idx="2">
                    <c:v>151.19999999999999</c:v>
                  </c:pt>
                  <c:pt idx="3">
                    <c:v>87.1</c:v>
                  </c:pt>
                  <c:pt idx="4">
                    <c:v>146.1</c:v>
                  </c:pt>
                  <c:pt idx="5">
                    <c:v>86.1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Sheet1!$S$2:$S$7</c:f>
              <c:strCache>
                <c:ptCount val="6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2A</c:v>
                </c:pt>
                <c:pt idx="4">
                  <c:v>2B</c:v>
                </c:pt>
                <c:pt idx="5">
                  <c:v>2C</c:v>
                </c:pt>
              </c:strCache>
            </c:strRef>
          </c:cat>
          <c:val>
            <c:numRef>
              <c:f>Sheet1!$W$2:$W$7</c:f>
              <c:numCache>
                <c:formatCode>General</c:formatCode>
                <c:ptCount val="6"/>
                <c:pt idx="0">
                  <c:v>12256.6</c:v>
                </c:pt>
                <c:pt idx="1">
                  <c:v>5207.3</c:v>
                </c:pt>
                <c:pt idx="2">
                  <c:v>9081</c:v>
                </c:pt>
                <c:pt idx="3">
                  <c:v>4036.3</c:v>
                </c:pt>
                <c:pt idx="4">
                  <c:v>2154</c:v>
                </c:pt>
                <c:pt idx="5">
                  <c:v>2837.5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5F-4CA5-98BE-BF3F92277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257360"/>
        <c:axId val="947242000"/>
      </c:barChart>
      <c:scatterChart>
        <c:scatterStyle val="lineMarker"/>
        <c:varyColors val="0"/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(Sheet1!$AJ$2,Sheet1!$AJ$8,Sheet1!$AJ$14,Sheet1!$AJ$20,Sheet1!$AJ$26,Sheet1!$AJ$32)</c:f>
              <c:numCache>
                <c:formatCode>General</c:formatCode>
                <c:ptCount val="6"/>
                <c:pt idx="0">
                  <c:v>12502.1</c:v>
                </c:pt>
                <c:pt idx="1">
                  <c:v>5112.2</c:v>
                </c:pt>
                <c:pt idx="2">
                  <c:v>9248.2999999999993</c:v>
                </c:pt>
                <c:pt idx="3">
                  <c:v>4114.3</c:v>
                </c:pt>
                <c:pt idx="4">
                  <c:v>2253.9</c:v>
                </c:pt>
                <c:pt idx="5">
                  <c:v>2822.4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85F-4CA5-98BE-BF3F9227719E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(Sheet1!$AJ$3,Sheet1!$AJ$9,Sheet1!$AJ$15,Sheet1!$AJ$21,Sheet1!$AJ$27,Sheet1!$AJ$33)</c:f>
              <c:numCache>
                <c:formatCode>General</c:formatCode>
                <c:ptCount val="6"/>
                <c:pt idx="0">
                  <c:v>11869.5</c:v>
                </c:pt>
                <c:pt idx="1">
                  <c:v>5296.3</c:v>
                </c:pt>
                <c:pt idx="2">
                  <c:v>8954</c:v>
                </c:pt>
                <c:pt idx="3">
                  <c:v>3942.3</c:v>
                </c:pt>
                <c:pt idx="4">
                  <c:v>2221.6999999999998</c:v>
                </c:pt>
                <c:pt idx="5">
                  <c:v>2759.9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85F-4CA5-98BE-BF3F9227719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(Sheet1!$AJ$4,Sheet1!$AJ$10,Sheet1!$AJ$16,Sheet1!$AJ$22,Sheet1!$AJ$28,Sheet1!$AJ$34)</c:f>
              <c:numCache>
                <c:formatCode>General</c:formatCode>
                <c:ptCount val="6"/>
                <c:pt idx="0">
                  <c:v>12398.3</c:v>
                </c:pt>
                <c:pt idx="1">
                  <c:v>5213.5</c:v>
                </c:pt>
                <c:pt idx="2">
                  <c:v>9040.7999999999993</c:v>
                </c:pt>
                <c:pt idx="3">
                  <c:v>4052.4</c:v>
                </c:pt>
                <c:pt idx="4">
                  <c:v>1986.3</c:v>
                </c:pt>
                <c:pt idx="5">
                  <c:v>2930.2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85F-4CA5-98BE-BF3F92277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257360"/>
        <c:axId val="947242000"/>
      </c:scatterChart>
      <c:scatterChart>
        <c:scatterStyle val="lineMarker"/>
        <c:varyColors val="0"/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Sheet1!$X$2:$X$7</c:f>
                <c:numCache>
                  <c:formatCode>General</c:formatCode>
                  <c:ptCount val="6"/>
                  <c:pt idx="0">
                    <c:v>339.3</c:v>
                  </c:pt>
                  <c:pt idx="1">
                    <c:v>92.2</c:v>
                  </c:pt>
                  <c:pt idx="2">
                    <c:v>151.19999999999999</c:v>
                  </c:pt>
                  <c:pt idx="3">
                    <c:v>87.1</c:v>
                  </c:pt>
                  <c:pt idx="4">
                    <c:v>146.1</c:v>
                  </c:pt>
                  <c:pt idx="5">
                    <c:v>86.1</c:v>
                  </c:pt>
                </c:numCache>
              </c:numRef>
            </c:plus>
            <c:minus>
              <c:numRef>
                <c:f>Sheet1!$X$2:$X$7</c:f>
                <c:numCache>
                  <c:formatCode>General</c:formatCode>
                  <c:ptCount val="6"/>
                  <c:pt idx="0">
                    <c:v>339.3</c:v>
                  </c:pt>
                  <c:pt idx="1">
                    <c:v>92.2</c:v>
                  </c:pt>
                  <c:pt idx="2">
                    <c:v>151.19999999999999</c:v>
                  </c:pt>
                  <c:pt idx="3">
                    <c:v>87.1</c:v>
                  </c:pt>
                  <c:pt idx="4">
                    <c:v>146.1</c:v>
                  </c:pt>
                  <c:pt idx="5">
                    <c:v>86.1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Sheet1!$W$2:$W$7</c:f>
              <c:numCache>
                <c:formatCode>General</c:formatCode>
                <c:ptCount val="6"/>
                <c:pt idx="0">
                  <c:v>12256.6</c:v>
                </c:pt>
                <c:pt idx="1">
                  <c:v>5207.3</c:v>
                </c:pt>
                <c:pt idx="2">
                  <c:v>9081</c:v>
                </c:pt>
                <c:pt idx="3">
                  <c:v>4036.3</c:v>
                </c:pt>
                <c:pt idx="4">
                  <c:v>2154</c:v>
                </c:pt>
                <c:pt idx="5">
                  <c:v>2837.5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85F-4CA5-98BE-BF3F92277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79855"/>
        <c:axId val="164177455"/>
      </c:scatterChart>
      <c:catAx>
        <c:axId val="94725736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42000"/>
        <c:crosses val="autoZero"/>
        <c:auto val="1"/>
        <c:lblAlgn val="ctr"/>
        <c:lblOffset val="100"/>
        <c:noMultiLvlLbl val="0"/>
      </c:catAx>
      <c:valAx>
        <c:axId val="94724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GFP Signal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57360"/>
        <c:crosses val="autoZero"/>
        <c:crossBetween val="between"/>
      </c:valAx>
      <c:valAx>
        <c:axId val="16417745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4179855"/>
        <c:crosses val="max"/>
        <c:crossBetween val="midCat"/>
      </c:valAx>
      <c:valAx>
        <c:axId val="164179855"/>
        <c:scaling>
          <c:orientation val="minMax"/>
        </c:scaling>
        <c:delete val="1"/>
        <c:axPos val="b"/>
        <c:majorTickMark val="out"/>
        <c:minorTickMark val="none"/>
        <c:tickLblPos val="nextTo"/>
        <c:crossAx val="16417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8787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F509-437E-870D-5F924132816B}"/>
              </c:ext>
            </c:extLst>
          </c:dPt>
          <c:dPt>
            <c:idx val="1"/>
            <c:invertIfNegative val="0"/>
            <c:bubble3D val="0"/>
            <c:spPr>
              <a:solidFill>
                <a:srgbClr val="3C78BE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09-437E-870D-5F924132816B}"/>
              </c:ext>
            </c:extLst>
          </c:dPt>
          <c:dPt>
            <c:idx val="2"/>
            <c:invertIfNegative val="0"/>
            <c:bubble3D val="0"/>
            <c:spPr>
              <a:solidFill>
                <a:srgbClr val="28827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509-437E-870D-5F924132816B}"/>
              </c:ext>
            </c:extLst>
          </c:dPt>
          <c:dPt>
            <c:idx val="3"/>
            <c:invertIfNegative val="0"/>
            <c:bubble3D val="0"/>
            <c:spPr>
              <a:solidFill>
                <a:srgbClr val="C8962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09-437E-870D-5F924132816B}"/>
              </c:ext>
            </c:extLst>
          </c:dPt>
          <c:dPt>
            <c:idx val="4"/>
            <c:invertIfNegative val="0"/>
            <c:bubble3D val="0"/>
            <c:spPr>
              <a:solidFill>
                <a:srgbClr val="C8783C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509-437E-870D-5F924132816B}"/>
              </c:ext>
            </c:extLst>
          </c:dPt>
          <c:dPt>
            <c:idx val="5"/>
            <c:invertIfNegative val="0"/>
            <c:bubble3D val="0"/>
            <c:spPr>
              <a:solidFill>
                <a:srgbClr val="C84B4B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09-437E-870D-5F924132816B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Sheet1!$X$2:$X$7</c:f>
                <c:numCache>
                  <c:formatCode>General</c:formatCode>
                  <c:ptCount val="6"/>
                  <c:pt idx="0">
                    <c:v>339.3</c:v>
                  </c:pt>
                  <c:pt idx="1">
                    <c:v>92.2</c:v>
                  </c:pt>
                  <c:pt idx="2">
                    <c:v>151.19999999999999</c:v>
                  </c:pt>
                  <c:pt idx="3">
                    <c:v>87.1</c:v>
                  </c:pt>
                  <c:pt idx="4">
                    <c:v>146.1</c:v>
                  </c:pt>
                  <c:pt idx="5">
                    <c:v>86.1</c:v>
                  </c:pt>
                </c:numCache>
              </c:numRef>
            </c:plus>
            <c:minus>
              <c:numRef>
                <c:f>Sheet1!$X$2:$X$7</c:f>
                <c:numCache>
                  <c:formatCode>General</c:formatCode>
                  <c:ptCount val="6"/>
                  <c:pt idx="0">
                    <c:v>339.3</c:v>
                  </c:pt>
                  <c:pt idx="1">
                    <c:v>92.2</c:v>
                  </c:pt>
                  <c:pt idx="2">
                    <c:v>151.19999999999999</c:v>
                  </c:pt>
                  <c:pt idx="3">
                    <c:v>87.1</c:v>
                  </c:pt>
                  <c:pt idx="4">
                    <c:v>146.1</c:v>
                  </c:pt>
                  <c:pt idx="5">
                    <c:v>86.1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prstDash val="solid"/>
                <a:round/>
                <a:headEnd type="none" w="med" len="med"/>
                <a:tailEnd type="none"/>
              </a:ln>
              <a:effectLst/>
            </c:spPr>
          </c:errBars>
          <c:cat>
            <c:strRef>
              <c:f>Sheet1!$S$2:$S$7</c:f>
              <c:strCache>
                <c:ptCount val="6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2A</c:v>
                </c:pt>
                <c:pt idx="4">
                  <c:v>2B</c:v>
                </c:pt>
                <c:pt idx="5">
                  <c:v>2C</c:v>
                </c:pt>
              </c:strCache>
            </c:strRef>
          </c:cat>
          <c:val>
            <c:numRef>
              <c:f>Sheet1!$W$2:$W$7</c:f>
              <c:numCache>
                <c:formatCode>General</c:formatCode>
                <c:ptCount val="6"/>
                <c:pt idx="0">
                  <c:v>12256.6</c:v>
                </c:pt>
                <c:pt idx="1">
                  <c:v>5207.3</c:v>
                </c:pt>
                <c:pt idx="2">
                  <c:v>9081</c:v>
                </c:pt>
                <c:pt idx="3">
                  <c:v>4036.3</c:v>
                </c:pt>
                <c:pt idx="4">
                  <c:v>2154</c:v>
                </c:pt>
                <c:pt idx="5">
                  <c:v>2837.5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E-4402-B653-DFE279C9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257360"/>
        <c:axId val="947242000"/>
      </c:barChart>
      <c:catAx>
        <c:axId val="94725736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42000"/>
        <c:crosses val="autoZero"/>
        <c:auto val="1"/>
        <c:lblAlgn val="ctr"/>
        <c:lblOffset val="100"/>
        <c:noMultiLvlLbl val="0"/>
      </c:catAx>
      <c:valAx>
        <c:axId val="94724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GFP Signal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8787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FEF6-4BB1-833F-BC5CBFC17E98}"/>
              </c:ext>
            </c:extLst>
          </c:dPt>
          <c:dPt>
            <c:idx val="1"/>
            <c:invertIfNegative val="0"/>
            <c:bubble3D val="0"/>
            <c:spPr>
              <a:solidFill>
                <a:srgbClr val="3C78BE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F6-4BB1-833F-BC5CBFC17E98}"/>
              </c:ext>
            </c:extLst>
          </c:dPt>
          <c:dPt>
            <c:idx val="2"/>
            <c:invertIfNegative val="0"/>
            <c:bubble3D val="0"/>
            <c:spPr>
              <a:solidFill>
                <a:srgbClr val="28827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EF6-4BB1-833F-BC5CBFC17E98}"/>
              </c:ext>
            </c:extLst>
          </c:dPt>
          <c:dPt>
            <c:idx val="3"/>
            <c:invertIfNegative val="0"/>
            <c:bubble3D val="0"/>
            <c:spPr>
              <a:solidFill>
                <a:srgbClr val="C8962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F6-4BB1-833F-BC5CBFC17E98}"/>
              </c:ext>
            </c:extLst>
          </c:dPt>
          <c:dPt>
            <c:idx val="4"/>
            <c:invertIfNegative val="0"/>
            <c:bubble3D val="0"/>
            <c:spPr>
              <a:solidFill>
                <a:srgbClr val="C8783C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EF6-4BB1-833F-BC5CBFC17E98}"/>
              </c:ext>
            </c:extLst>
          </c:dPt>
          <c:dPt>
            <c:idx val="5"/>
            <c:invertIfNegative val="0"/>
            <c:bubble3D val="0"/>
            <c:spPr>
              <a:solidFill>
                <a:srgbClr val="C84B4B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F6-4BB1-833F-BC5CBFC17E98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Sheet1!$Z$2:$Z$7</c:f>
                <c:numCache>
                  <c:formatCode>General</c:formatCode>
                  <c:ptCount val="6"/>
                  <c:pt idx="0">
                    <c:v>2311.6999999999998</c:v>
                  </c:pt>
                  <c:pt idx="1">
                    <c:v>710.4</c:v>
                  </c:pt>
                  <c:pt idx="2">
                    <c:v>2103.1999999999998</c:v>
                  </c:pt>
                  <c:pt idx="3">
                    <c:v>2272.5</c:v>
                  </c:pt>
                  <c:pt idx="4">
                    <c:v>1760</c:v>
                  </c:pt>
                  <c:pt idx="5">
                    <c:v>1375.5</c:v>
                  </c:pt>
                </c:numCache>
              </c:numRef>
            </c:plus>
            <c:minus>
              <c:numRef>
                <c:f>Sheet1!$Z$2:$Z$7</c:f>
                <c:numCache>
                  <c:formatCode>General</c:formatCode>
                  <c:ptCount val="6"/>
                  <c:pt idx="0">
                    <c:v>2311.6999999999998</c:v>
                  </c:pt>
                  <c:pt idx="1">
                    <c:v>710.4</c:v>
                  </c:pt>
                  <c:pt idx="2">
                    <c:v>2103.1999999999998</c:v>
                  </c:pt>
                  <c:pt idx="3">
                    <c:v>2272.5</c:v>
                  </c:pt>
                  <c:pt idx="4">
                    <c:v>1760</c:v>
                  </c:pt>
                  <c:pt idx="5">
                    <c:v>1375.5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Sheet1!$S$2:$S$7</c:f>
              <c:strCache>
                <c:ptCount val="6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2A</c:v>
                </c:pt>
                <c:pt idx="4">
                  <c:v>2B</c:v>
                </c:pt>
                <c:pt idx="5">
                  <c:v>2C</c:v>
                </c:pt>
              </c:strCache>
            </c:strRef>
          </c:cat>
          <c:val>
            <c:numRef>
              <c:f>Sheet1!$Y$2:$Y$7</c:f>
              <c:numCache>
                <c:formatCode>General</c:formatCode>
                <c:ptCount val="6"/>
                <c:pt idx="0">
                  <c:v>122793.5</c:v>
                </c:pt>
                <c:pt idx="1">
                  <c:v>40950.199999999997</c:v>
                </c:pt>
                <c:pt idx="2">
                  <c:v>105943.2</c:v>
                </c:pt>
                <c:pt idx="3">
                  <c:v>90505</c:v>
                </c:pt>
                <c:pt idx="4">
                  <c:v>50886.3</c:v>
                </c:pt>
                <c:pt idx="5">
                  <c:v>76455.899999999994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C-4EB5-B6DA-C2A183F2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5319792"/>
        <c:axId val="1035319312"/>
      </c:barChart>
      <c:catAx>
        <c:axId val="1035319792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19312"/>
        <c:crosses val="autoZero"/>
        <c:auto val="1"/>
        <c:lblAlgn val="ctr"/>
        <c:lblOffset val="100"/>
        <c:noMultiLvlLbl val="0"/>
      </c:catAx>
      <c:valAx>
        <c:axId val="1035319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GFP Signal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ON/OFF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Sheet1!$R$65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787878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Sheet1!$V$65:$V$67</c:f>
                <c:numCache>
                  <c:formatCode>General</c:formatCode>
                  <c:ptCount val="3"/>
                  <c:pt idx="0">
                    <c:v>0.60798108973820253</c:v>
                  </c:pt>
                  <c:pt idx="1">
                    <c:v>1.5191945769426911</c:v>
                  </c:pt>
                  <c:pt idx="2">
                    <c:v>0.77275008606915874</c:v>
                  </c:pt>
                </c:numCache>
              </c:numRef>
            </c:plus>
            <c:minus>
              <c:numRef>
                <c:f>Sheet1!$V$65:$V$67</c:f>
                <c:numCache>
                  <c:formatCode>General</c:formatCode>
                  <c:ptCount val="3"/>
                  <c:pt idx="0">
                    <c:v>0.60798108973820253</c:v>
                  </c:pt>
                  <c:pt idx="1">
                    <c:v>1.5191945769426911</c:v>
                  </c:pt>
                  <c:pt idx="2">
                    <c:v>0.77275008606915874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Sheet1!$P$65:$P$67</c:f>
              <c:strCache>
                <c:ptCount val="3"/>
                <c:pt idx="0">
                  <c:v>2A</c:v>
                </c:pt>
                <c:pt idx="1">
                  <c:v>2B</c:v>
                </c:pt>
                <c:pt idx="2">
                  <c:v>2C</c:v>
                </c:pt>
              </c:strCache>
            </c:strRef>
          </c:cat>
          <c:val>
            <c:numRef>
              <c:f>Sheet1!$U$65:$U$67</c:f>
              <c:numCache>
                <c:formatCode>General</c:formatCode>
                <c:ptCount val="3"/>
                <c:pt idx="0">
                  <c:v>22.422763421945842</c:v>
                </c:pt>
                <c:pt idx="1">
                  <c:v>23.624094707520893</c:v>
                </c:pt>
                <c:pt idx="2">
                  <c:v>26.944810572687224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1-4833-9D69-4C71FBE1E76E}"/>
            </c:ext>
          </c:extLst>
        </c:ser>
        <c:ser>
          <c:idx val="1"/>
          <c:order val="1"/>
          <c:tx>
            <c:strRef>
              <c:f>Sheet1!$R$66</c:f>
              <c:strCache>
                <c:ptCount val="1"/>
                <c:pt idx="0">
                  <c:v>Alternative</c:v>
                </c:pt>
              </c:strCache>
            </c:strRef>
          </c:tx>
          <c:spPr>
            <a:solidFill>
              <a:srgbClr val="C89628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Sheet1!$V$68:$V$70</c:f>
                <c:numCache>
                  <c:formatCode>General</c:formatCode>
                  <c:ptCount val="3"/>
                  <c:pt idx="0">
                    <c:v>0.4680406090997683</c:v>
                  </c:pt>
                  <c:pt idx="1">
                    <c:v>0.44567972495569758</c:v>
                  </c:pt>
                  <c:pt idx="2">
                    <c:v>0.79166524991645404</c:v>
                  </c:pt>
                </c:numCache>
              </c:numRef>
            </c:plus>
            <c:minus>
              <c:numRef>
                <c:f>Sheet1!$V$68:$V$70</c:f>
                <c:numCache>
                  <c:formatCode>General</c:formatCode>
                  <c:ptCount val="3"/>
                  <c:pt idx="0">
                    <c:v>0.4680406090997683</c:v>
                  </c:pt>
                  <c:pt idx="1">
                    <c:v>0.44567972495569758</c:v>
                  </c:pt>
                  <c:pt idx="2">
                    <c:v>0.79166524991645404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Sheet1!$P$65:$P$67</c:f>
              <c:strCache>
                <c:ptCount val="3"/>
                <c:pt idx="0">
                  <c:v>2A</c:v>
                </c:pt>
                <c:pt idx="1">
                  <c:v>2B</c:v>
                </c:pt>
                <c:pt idx="2">
                  <c:v>2C</c:v>
                </c:pt>
              </c:strCache>
            </c:strRef>
          </c:cat>
          <c:val>
            <c:numRef>
              <c:f>Sheet1!$U$68:$U$70</c:f>
              <c:numCache>
                <c:formatCode>General</c:formatCode>
                <c:ptCount val="3"/>
                <c:pt idx="0">
                  <c:v>21.99364843071579</c:v>
                </c:pt>
                <c:pt idx="1">
                  <c:v>25.888092667124766</c:v>
                </c:pt>
                <c:pt idx="2">
                  <c:v>26.948748268522586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61-4833-9D69-4C71FBE1E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135551"/>
        <c:axId val="429131711"/>
      </c:barChart>
      <c:catAx>
        <c:axId val="42913555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31711"/>
        <c:crosses val="autoZero"/>
        <c:auto val="1"/>
        <c:lblAlgn val="ctr"/>
        <c:lblOffset val="100"/>
        <c:noMultiLvlLbl val="0"/>
      </c:catAx>
      <c:valAx>
        <c:axId val="42913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3555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Sheet1!$R$65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787878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Sheet1!$X$65:$X$67</c:f>
                <c:numCache>
                  <c:formatCode>General</c:formatCode>
                  <c:ptCount val="3"/>
                  <c:pt idx="0">
                    <c:v>87.1</c:v>
                  </c:pt>
                  <c:pt idx="1">
                    <c:v>146.1</c:v>
                  </c:pt>
                  <c:pt idx="2">
                    <c:v>86.1</c:v>
                  </c:pt>
                </c:numCache>
              </c:numRef>
            </c:plus>
            <c:minus>
              <c:numRef>
                <c:f>Sheet1!$X$65:$X$67</c:f>
                <c:numCache>
                  <c:formatCode>General</c:formatCode>
                  <c:ptCount val="3"/>
                  <c:pt idx="0">
                    <c:v>87.1</c:v>
                  </c:pt>
                  <c:pt idx="1">
                    <c:v>146.1</c:v>
                  </c:pt>
                  <c:pt idx="2">
                    <c:v>86.1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Sheet1!$P$65:$P$67</c:f>
              <c:strCache>
                <c:ptCount val="3"/>
                <c:pt idx="0">
                  <c:v>2A</c:v>
                </c:pt>
                <c:pt idx="1">
                  <c:v>2B</c:v>
                </c:pt>
                <c:pt idx="2">
                  <c:v>2C</c:v>
                </c:pt>
              </c:strCache>
            </c:strRef>
          </c:cat>
          <c:val>
            <c:numRef>
              <c:f>Sheet1!$W$65:$W$67</c:f>
              <c:numCache>
                <c:formatCode>General</c:formatCode>
                <c:ptCount val="3"/>
                <c:pt idx="0">
                  <c:v>4036.3</c:v>
                </c:pt>
                <c:pt idx="1">
                  <c:v>2154</c:v>
                </c:pt>
                <c:pt idx="2">
                  <c:v>2837.5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2-418F-8405-459702306514}"/>
            </c:ext>
          </c:extLst>
        </c:ser>
        <c:ser>
          <c:idx val="1"/>
          <c:order val="1"/>
          <c:tx>
            <c:strRef>
              <c:f>Sheet1!$R$66</c:f>
              <c:strCache>
                <c:ptCount val="1"/>
                <c:pt idx="0">
                  <c:v>Alternative</c:v>
                </c:pt>
              </c:strCache>
            </c:strRef>
          </c:tx>
          <c:spPr>
            <a:solidFill>
              <a:srgbClr val="C8783C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Sheet1!$X$68:$X$70</c:f>
                <c:numCache>
                  <c:formatCode>General</c:formatCode>
                  <c:ptCount val="3"/>
                  <c:pt idx="0">
                    <c:v>21</c:v>
                  </c:pt>
                  <c:pt idx="1">
                    <c:v>35</c:v>
                  </c:pt>
                  <c:pt idx="2">
                    <c:v>29</c:v>
                  </c:pt>
                </c:numCache>
              </c:numRef>
            </c:plus>
            <c:minus>
              <c:numRef>
                <c:f>Sheet1!$X$68:$X$70</c:f>
                <c:numCache>
                  <c:formatCode>General</c:formatCode>
                  <c:ptCount val="3"/>
                  <c:pt idx="0">
                    <c:v>21</c:v>
                  </c:pt>
                  <c:pt idx="1">
                    <c:v>35</c:v>
                  </c:pt>
                  <c:pt idx="2">
                    <c:v>29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Sheet1!$P$65:$P$67</c:f>
              <c:strCache>
                <c:ptCount val="3"/>
                <c:pt idx="0">
                  <c:v>2A</c:v>
                </c:pt>
                <c:pt idx="1">
                  <c:v>2B</c:v>
                </c:pt>
                <c:pt idx="2">
                  <c:v>2C</c:v>
                </c:pt>
              </c:strCache>
            </c:strRef>
          </c:cat>
          <c:val>
            <c:numRef>
              <c:f>Sheet1!$W$68:$W$70</c:f>
              <c:numCache>
                <c:formatCode>General</c:formatCode>
                <c:ptCount val="3"/>
                <c:pt idx="0">
                  <c:v>4030.5</c:v>
                </c:pt>
                <c:pt idx="1">
                  <c:v>2037.4</c:v>
                </c:pt>
                <c:pt idx="2">
                  <c:v>2959.9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2-418F-8405-459702306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135551"/>
        <c:axId val="429131711"/>
      </c:barChart>
      <c:catAx>
        <c:axId val="42913555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31711"/>
        <c:crosses val="autoZero"/>
        <c:auto val="1"/>
        <c:lblAlgn val="ctr"/>
        <c:lblOffset val="100"/>
        <c:noMultiLvlLbl val="0"/>
      </c:catAx>
      <c:valAx>
        <c:axId val="42913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GFP Signal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3555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Sheet1!$R$65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787878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Sheet1!$Z$65:$Z$67</c:f>
                <c:numCache>
                  <c:formatCode>General</c:formatCode>
                  <c:ptCount val="3"/>
                  <c:pt idx="0">
                    <c:v>2272.5</c:v>
                  </c:pt>
                  <c:pt idx="1">
                    <c:v>1760</c:v>
                  </c:pt>
                  <c:pt idx="2">
                    <c:v>1375.5</c:v>
                  </c:pt>
                </c:numCache>
              </c:numRef>
            </c:plus>
            <c:minus>
              <c:numRef>
                <c:f>Sheet1!$Z$65:$Z$67</c:f>
                <c:numCache>
                  <c:formatCode>General</c:formatCode>
                  <c:ptCount val="3"/>
                  <c:pt idx="0">
                    <c:v>2272.5</c:v>
                  </c:pt>
                  <c:pt idx="1">
                    <c:v>1760</c:v>
                  </c:pt>
                  <c:pt idx="2">
                    <c:v>1375.5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Sheet1!$P$65:$P$67</c:f>
              <c:strCache>
                <c:ptCount val="3"/>
                <c:pt idx="0">
                  <c:v>2A</c:v>
                </c:pt>
                <c:pt idx="1">
                  <c:v>2B</c:v>
                </c:pt>
                <c:pt idx="2">
                  <c:v>2C</c:v>
                </c:pt>
              </c:strCache>
            </c:strRef>
          </c:cat>
          <c:val>
            <c:numRef>
              <c:f>Sheet1!$Y$65:$Y$67</c:f>
              <c:numCache>
                <c:formatCode>General</c:formatCode>
                <c:ptCount val="3"/>
                <c:pt idx="0">
                  <c:v>90505</c:v>
                </c:pt>
                <c:pt idx="1">
                  <c:v>50886.3</c:v>
                </c:pt>
                <c:pt idx="2">
                  <c:v>76455.899999999994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9-4512-9445-90A23932FC5B}"/>
            </c:ext>
          </c:extLst>
        </c:ser>
        <c:ser>
          <c:idx val="1"/>
          <c:order val="1"/>
          <c:tx>
            <c:strRef>
              <c:f>Sheet1!$R$66</c:f>
              <c:strCache>
                <c:ptCount val="1"/>
                <c:pt idx="0">
                  <c:v>Alternative</c:v>
                </c:pt>
              </c:strCache>
            </c:strRef>
          </c:tx>
          <c:spPr>
            <a:solidFill>
              <a:srgbClr val="C84B4B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Sheet1!$Z$68:$Z$70</c:f>
                <c:numCache>
                  <c:formatCode>General</c:formatCode>
                  <c:ptCount val="3"/>
                  <c:pt idx="0">
                    <c:v>2263.4</c:v>
                  </c:pt>
                  <c:pt idx="1">
                    <c:v>634.6</c:v>
                  </c:pt>
                  <c:pt idx="2">
                    <c:v>2761.5</c:v>
                  </c:pt>
                </c:numCache>
              </c:numRef>
            </c:plus>
            <c:minus>
              <c:numRef>
                <c:f>Sheet1!$Z$68:$Z$70</c:f>
                <c:numCache>
                  <c:formatCode>General</c:formatCode>
                  <c:ptCount val="3"/>
                  <c:pt idx="0">
                    <c:v>2263.4</c:v>
                  </c:pt>
                  <c:pt idx="1">
                    <c:v>634.6</c:v>
                  </c:pt>
                  <c:pt idx="2">
                    <c:v>2761.5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Sheet1!$P$65:$P$67</c:f>
              <c:strCache>
                <c:ptCount val="3"/>
                <c:pt idx="0">
                  <c:v>2A</c:v>
                </c:pt>
                <c:pt idx="1">
                  <c:v>2B</c:v>
                </c:pt>
                <c:pt idx="2">
                  <c:v>2C</c:v>
                </c:pt>
              </c:strCache>
            </c:strRef>
          </c:cat>
          <c:val>
            <c:numRef>
              <c:f>Sheet1!$Y$68:$Y$70</c:f>
              <c:numCache>
                <c:formatCode>General</c:formatCode>
                <c:ptCount val="3"/>
                <c:pt idx="0">
                  <c:v>88645.4</c:v>
                </c:pt>
                <c:pt idx="1">
                  <c:v>52744.4</c:v>
                </c:pt>
                <c:pt idx="2">
                  <c:v>79765.600000000006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9-4512-9445-90A23932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135551"/>
        <c:axId val="429131711"/>
      </c:barChart>
      <c:catAx>
        <c:axId val="42913555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31711"/>
        <c:crosses val="autoZero"/>
        <c:auto val="1"/>
        <c:lblAlgn val="ctr"/>
        <c:lblOffset val="100"/>
        <c:noMultiLvlLbl val="0"/>
      </c:catAx>
      <c:valAx>
        <c:axId val="42913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GFP Signal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3555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8787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2F-4AAE-A26A-8688773D1475}"/>
              </c:ext>
            </c:extLst>
          </c:dPt>
          <c:dPt>
            <c:idx val="1"/>
            <c:invertIfNegative val="0"/>
            <c:bubble3D val="0"/>
            <c:spPr>
              <a:solidFill>
                <a:srgbClr val="3C78BE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2F-4AAE-A26A-8688773D1475}"/>
              </c:ext>
            </c:extLst>
          </c:dPt>
          <c:dPt>
            <c:idx val="2"/>
            <c:invertIfNegative val="0"/>
            <c:bubble3D val="0"/>
            <c:spPr>
              <a:solidFill>
                <a:srgbClr val="28827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2F-4AAE-A26A-8688773D1475}"/>
              </c:ext>
            </c:extLst>
          </c:dPt>
          <c:dPt>
            <c:idx val="3"/>
            <c:invertIfNegative val="0"/>
            <c:bubble3D val="0"/>
            <c:spPr>
              <a:solidFill>
                <a:srgbClr val="C8962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2F-4AAE-A26A-8688773D1475}"/>
              </c:ext>
            </c:extLst>
          </c:dPt>
          <c:dPt>
            <c:idx val="4"/>
            <c:invertIfNegative val="0"/>
            <c:bubble3D val="0"/>
            <c:spPr>
              <a:solidFill>
                <a:srgbClr val="C8783C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2F-4AAE-A26A-8688773D1475}"/>
              </c:ext>
            </c:extLst>
          </c:dPt>
          <c:dPt>
            <c:idx val="5"/>
            <c:invertIfNegative val="0"/>
            <c:bubble3D val="0"/>
            <c:spPr>
              <a:solidFill>
                <a:srgbClr val="C84B4B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92F-4AAE-A26A-8688773D1475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Sheet1!$X$2:$X$7</c:f>
                <c:numCache>
                  <c:formatCode>General</c:formatCode>
                  <c:ptCount val="6"/>
                  <c:pt idx="0">
                    <c:v>339.3</c:v>
                  </c:pt>
                  <c:pt idx="1">
                    <c:v>92.2</c:v>
                  </c:pt>
                  <c:pt idx="2">
                    <c:v>151.19999999999999</c:v>
                  </c:pt>
                  <c:pt idx="3">
                    <c:v>87.1</c:v>
                  </c:pt>
                  <c:pt idx="4">
                    <c:v>146.1</c:v>
                  </c:pt>
                  <c:pt idx="5">
                    <c:v>86.1</c:v>
                  </c:pt>
                </c:numCache>
              </c:numRef>
            </c:plus>
            <c:minus>
              <c:numRef>
                <c:f>Sheet1!$X$2:$X$7</c:f>
                <c:numCache>
                  <c:formatCode>General</c:formatCode>
                  <c:ptCount val="6"/>
                  <c:pt idx="0">
                    <c:v>339.3</c:v>
                  </c:pt>
                  <c:pt idx="1">
                    <c:v>92.2</c:v>
                  </c:pt>
                  <c:pt idx="2">
                    <c:v>151.19999999999999</c:v>
                  </c:pt>
                  <c:pt idx="3">
                    <c:v>87.1</c:v>
                  </c:pt>
                  <c:pt idx="4">
                    <c:v>146.1</c:v>
                  </c:pt>
                  <c:pt idx="5">
                    <c:v>86.1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Sheet1!$S$2:$S$7</c:f>
              <c:strCache>
                <c:ptCount val="6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2A</c:v>
                </c:pt>
                <c:pt idx="4">
                  <c:v>2B</c:v>
                </c:pt>
                <c:pt idx="5">
                  <c:v>2C</c:v>
                </c:pt>
              </c:strCache>
            </c:strRef>
          </c:cat>
          <c:val>
            <c:numRef>
              <c:f>Sheet1!$W$2:$W$7</c:f>
              <c:numCache>
                <c:formatCode>General</c:formatCode>
                <c:ptCount val="6"/>
                <c:pt idx="0">
                  <c:v>12256.6</c:v>
                </c:pt>
                <c:pt idx="1">
                  <c:v>5207.3</c:v>
                </c:pt>
                <c:pt idx="2">
                  <c:v>9081</c:v>
                </c:pt>
                <c:pt idx="3">
                  <c:v>4036.3</c:v>
                </c:pt>
                <c:pt idx="4">
                  <c:v>2154</c:v>
                </c:pt>
                <c:pt idx="5">
                  <c:v>2837.5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92F-4AAE-A26A-8688773D1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257360"/>
        <c:axId val="947242000"/>
      </c:barChart>
      <c:scatterChart>
        <c:scatterStyle val="lineMarker"/>
        <c:varyColors val="0"/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(Sheet1!$AJ$2,Sheet1!$AJ$8,Sheet1!$AJ$14,Sheet1!$AJ$20,Sheet1!$AJ$26,Sheet1!$AJ$32)</c:f>
              <c:numCache>
                <c:formatCode>General</c:formatCode>
                <c:ptCount val="6"/>
                <c:pt idx="0">
                  <c:v>12502.1</c:v>
                </c:pt>
                <c:pt idx="1">
                  <c:v>5112.2</c:v>
                </c:pt>
                <c:pt idx="2">
                  <c:v>9248.2999999999993</c:v>
                </c:pt>
                <c:pt idx="3">
                  <c:v>4114.3</c:v>
                </c:pt>
                <c:pt idx="4">
                  <c:v>2253.9</c:v>
                </c:pt>
                <c:pt idx="5">
                  <c:v>2822.4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92F-4AAE-A26A-8688773D1475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(Sheet1!$AJ$3,Sheet1!$AJ$9,Sheet1!$AJ$15,Sheet1!$AJ$21,Sheet1!$AJ$27,Sheet1!$AJ$33)</c:f>
              <c:numCache>
                <c:formatCode>General</c:formatCode>
                <c:ptCount val="6"/>
                <c:pt idx="0">
                  <c:v>11869.5</c:v>
                </c:pt>
                <c:pt idx="1">
                  <c:v>5296.3</c:v>
                </c:pt>
                <c:pt idx="2">
                  <c:v>8954</c:v>
                </c:pt>
                <c:pt idx="3">
                  <c:v>3942.3</c:v>
                </c:pt>
                <c:pt idx="4">
                  <c:v>2221.6999999999998</c:v>
                </c:pt>
                <c:pt idx="5">
                  <c:v>2759.9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92F-4AAE-A26A-8688773D147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(Sheet1!$AJ$4,Sheet1!$AJ$10,Sheet1!$AJ$16,Sheet1!$AJ$22,Sheet1!$AJ$28,Sheet1!$AJ$34)</c:f>
              <c:numCache>
                <c:formatCode>General</c:formatCode>
                <c:ptCount val="6"/>
                <c:pt idx="0">
                  <c:v>12398.3</c:v>
                </c:pt>
                <c:pt idx="1">
                  <c:v>5213.5</c:v>
                </c:pt>
                <c:pt idx="2">
                  <c:v>9040.7999999999993</c:v>
                </c:pt>
                <c:pt idx="3">
                  <c:v>4052.4</c:v>
                </c:pt>
                <c:pt idx="4">
                  <c:v>1986.3</c:v>
                </c:pt>
                <c:pt idx="5">
                  <c:v>2930.2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92F-4AAE-A26A-8688773D1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257360"/>
        <c:axId val="947242000"/>
      </c:scatterChart>
      <c:catAx>
        <c:axId val="94725736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42000"/>
        <c:crosses val="autoZero"/>
        <c:auto val="1"/>
        <c:lblAlgn val="ctr"/>
        <c:lblOffset val="100"/>
        <c:noMultiLvlLbl val="0"/>
      </c:catAx>
      <c:valAx>
        <c:axId val="94724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GFP Signal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ON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8787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2F-4E4F-8C13-DFE872D286DD}"/>
              </c:ext>
            </c:extLst>
          </c:dPt>
          <c:dPt>
            <c:idx val="1"/>
            <c:invertIfNegative val="0"/>
            <c:bubble3D val="0"/>
            <c:spPr>
              <a:solidFill>
                <a:srgbClr val="3C78BE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2F-4E4F-8C13-DFE872D286DD}"/>
              </c:ext>
            </c:extLst>
          </c:dPt>
          <c:dPt>
            <c:idx val="2"/>
            <c:invertIfNegative val="0"/>
            <c:bubble3D val="0"/>
            <c:spPr>
              <a:solidFill>
                <a:srgbClr val="28827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2F-4E4F-8C13-DFE872D286DD}"/>
              </c:ext>
            </c:extLst>
          </c:dPt>
          <c:dPt>
            <c:idx val="3"/>
            <c:invertIfNegative val="0"/>
            <c:bubble3D val="0"/>
            <c:spPr>
              <a:solidFill>
                <a:srgbClr val="C8962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2F-4E4F-8C13-DFE872D286DD}"/>
              </c:ext>
            </c:extLst>
          </c:dPt>
          <c:dPt>
            <c:idx val="4"/>
            <c:invertIfNegative val="0"/>
            <c:bubble3D val="0"/>
            <c:spPr>
              <a:solidFill>
                <a:srgbClr val="C8783C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2F-4E4F-8C13-DFE872D286DD}"/>
              </c:ext>
            </c:extLst>
          </c:dPt>
          <c:dPt>
            <c:idx val="5"/>
            <c:invertIfNegative val="0"/>
            <c:bubble3D val="0"/>
            <c:spPr>
              <a:solidFill>
                <a:srgbClr val="C84B4B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2F-4E4F-8C13-DFE872D286DD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Sheet1!$Z$2:$Z$7</c:f>
                <c:numCache>
                  <c:formatCode>General</c:formatCode>
                  <c:ptCount val="6"/>
                  <c:pt idx="0">
                    <c:v>2311.6999999999998</c:v>
                  </c:pt>
                  <c:pt idx="1">
                    <c:v>710.4</c:v>
                  </c:pt>
                  <c:pt idx="2">
                    <c:v>2103.1999999999998</c:v>
                  </c:pt>
                  <c:pt idx="3">
                    <c:v>2272.5</c:v>
                  </c:pt>
                  <c:pt idx="4">
                    <c:v>1760</c:v>
                  </c:pt>
                  <c:pt idx="5">
                    <c:v>1375.5</c:v>
                  </c:pt>
                </c:numCache>
              </c:numRef>
            </c:plus>
            <c:minus>
              <c:numRef>
                <c:f>Sheet1!$Z$2:$Z$7</c:f>
                <c:numCache>
                  <c:formatCode>General</c:formatCode>
                  <c:ptCount val="6"/>
                  <c:pt idx="0">
                    <c:v>2311.6999999999998</c:v>
                  </c:pt>
                  <c:pt idx="1">
                    <c:v>710.4</c:v>
                  </c:pt>
                  <c:pt idx="2">
                    <c:v>2103.1999999999998</c:v>
                  </c:pt>
                  <c:pt idx="3">
                    <c:v>2272.5</c:v>
                  </c:pt>
                  <c:pt idx="4">
                    <c:v>1760</c:v>
                  </c:pt>
                  <c:pt idx="5">
                    <c:v>1375.5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Sheet1!$S$2:$S$7</c:f>
              <c:strCache>
                <c:ptCount val="6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2A</c:v>
                </c:pt>
                <c:pt idx="4">
                  <c:v>2B</c:v>
                </c:pt>
                <c:pt idx="5">
                  <c:v>2C</c:v>
                </c:pt>
              </c:strCache>
            </c:strRef>
          </c:cat>
          <c:val>
            <c:numRef>
              <c:f>Sheet1!$Y$2:$Y$7</c:f>
              <c:numCache>
                <c:formatCode>General</c:formatCode>
                <c:ptCount val="6"/>
                <c:pt idx="0">
                  <c:v>122793.5</c:v>
                </c:pt>
                <c:pt idx="1">
                  <c:v>40950.199999999997</c:v>
                </c:pt>
                <c:pt idx="2">
                  <c:v>105943.2</c:v>
                </c:pt>
                <c:pt idx="3">
                  <c:v>90505</c:v>
                </c:pt>
                <c:pt idx="4">
                  <c:v>50886.3</c:v>
                </c:pt>
                <c:pt idx="5">
                  <c:v>76455.899999999994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2F-4E4F-8C13-DFE872D28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5319792"/>
        <c:axId val="103531931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(Sheet1!$AJ$5,Sheet1!$AJ$11,Sheet1!$AJ$17,Sheet1!$AJ$23,Sheet1!$AJ$29,Sheet1!$AJ$35)</c:f>
              <c:numCache>
                <c:formatCode>General</c:formatCode>
                <c:ptCount val="6"/>
                <c:pt idx="0">
                  <c:v>122825</c:v>
                </c:pt>
                <c:pt idx="1">
                  <c:v>41700.5</c:v>
                </c:pt>
                <c:pt idx="2">
                  <c:v>105214.8</c:v>
                </c:pt>
                <c:pt idx="3">
                  <c:v>91029.9</c:v>
                </c:pt>
                <c:pt idx="4">
                  <c:v>50967.4</c:v>
                </c:pt>
                <c:pt idx="5">
                  <c:v>78018.7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82F-4E4F-8C13-DFE872D286D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(Sheet1!$AJ$6,Sheet1!$AJ$12,Sheet1!$AJ$18,Sheet1!$AJ$24,Sheet1!$AJ$30,Sheet1!$AJ$36)</c:f>
              <c:numCache>
                <c:formatCode>General</c:formatCode>
                <c:ptCount val="6"/>
                <c:pt idx="0">
                  <c:v>125089.3</c:v>
                </c:pt>
                <c:pt idx="1">
                  <c:v>40287.800000000003</c:v>
                </c:pt>
                <c:pt idx="2">
                  <c:v>108313.7</c:v>
                </c:pt>
                <c:pt idx="3">
                  <c:v>92469.2</c:v>
                </c:pt>
                <c:pt idx="4">
                  <c:v>49087.1</c:v>
                </c:pt>
                <c:pt idx="5">
                  <c:v>75428.800000000003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82F-4E4F-8C13-DFE872D286D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(Sheet1!$AJ$7,Sheet1!$AJ$13,Sheet1!$AJ$19,Sheet1!$AJ$25,Sheet1!$AJ$31,Sheet1!$AJ$37)</c:f>
              <c:numCache>
                <c:formatCode>General</c:formatCode>
                <c:ptCount val="6"/>
                <c:pt idx="0">
                  <c:v>120466.2</c:v>
                </c:pt>
                <c:pt idx="1">
                  <c:v>40862.400000000001</c:v>
                </c:pt>
                <c:pt idx="2">
                  <c:v>104301</c:v>
                </c:pt>
                <c:pt idx="3">
                  <c:v>88016</c:v>
                </c:pt>
                <c:pt idx="4">
                  <c:v>52604.3</c:v>
                </c:pt>
                <c:pt idx="5">
                  <c:v>75920.3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82F-4E4F-8C13-DFE872D28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319792"/>
        <c:axId val="1035319312"/>
      </c:scatterChart>
      <c:catAx>
        <c:axId val="1035319792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19312"/>
        <c:crosses val="autoZero"/>
        <c:auto val="1"/>
        <c:lblAlgn val="ctr"/>
        <c:lblOffset val="100"/>
        <c:noMultiLvlLbl val="0"/>
      </c:catAx>
      <c:valAx>
        <c:axId val="1035319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GFP Signal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78787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FFD-4577-9D17-A1FA36C4445A}"/>
              </c:ext>
            </c:extLst>
          </c:dPt>
          <c:dPt>
            <c:idx val="3"/>
            <c:invertIfNegative val="0"/>
            <c:bubble3D val="0"/>
            <c:spPr>
              <a:solidFill>
                <a:srgbClr val="C8962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FFD-4577-9D17-A1FA36C4445A}"/>
              </c:ext>
            </c:extLst>
          </c:dPt>
          <c:dPt>
            <c:idx val="5"/>
            <c:invertIfNegative val="0"/>
            <c:bubble3D val="0"/>
            <c:spPr>
              <a:solidFill>
                <a:srgbClr val="78787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FD-4577-9D17-A1FA36C4445A}"/>
              </c:ext>
            </c:extLst>
          </c:dPt>
          <c:dPt>
            <c:idx val="6"/>
            <c:invertIfNegative val="0"/>
            <c:bubble3D val="0"/>
            <c:spPr>
              <a:solidFill>
                <a:srgbClr val="C8962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FFD-4577-9D17-A1FA36C4445A}"/>
              </c:ext>
            </c:extLst>
          </c:dPt>
          <c:dPt>
            <c:idx val="8"/>
            <c:invertIfNegative val="0"/>
            <c:bubble3D val="0"/>
            <c:spPr>
              <a:solidFill>
                <a:srgbClr val="78787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FFD-4577-9D17-A1FA36C4445A}"/>
              </c:ext>
            </c:extLst>
          </c:dPt>
          <c:dPt>
            <c:idx val="9"/>
            <c:invertIfNegative val="0"/>
            <c:bubble3D val="0"/>
            <c:spPr>
              <a:solidFill>
                <a:srgbClr val="C8962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FFD-4577-9D17-A1FA36C4445A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Sheet1!$AD$65:$AD$74</c:f>
                <c:numCache>
                  <c:formatCode>General</c:formatCode>
                  <c:ptCount val="10"/>
                  <c:pt idx="2">
                    <c:v>87.1</c:v>
                  </c:pt>
                  <c:pt idx="3">
                    <c:v>21</c:v>
                  </c:pt>
                  <c:pt idx="5">
                    <c:v>146.1</c:v>
                  </c:pt>
                  <c:pt idx="6">
                    <c:v>35</c:v>
                  </c:pt>
                  <c:pt idx="8">
                    <c:v>86.1</c:v>
                  </c:pt>
                  <c:pt idx="9">
                    <c:v>29</c:v>
                  </c:pt>
                </c:numCache>
              </c:numRef>
            </c:plus>
            <c:minus>
              <c:numRef>
                <c:f>Sheet1!$AD$65:$AD$74</c:f>
                <c:numCache>
                  <c:formatCode>General</c:formatCode>
                  <c:ptCount val="10"/>
                  <c:pt idx="2">
                    <c:v>87.1</c:v>
                  </c:pt>
                  <c:pt idx="3">
                    <c:v>21</c:v>
                  </c:pt>
                  <c:pt idx="5">
                    <c:v>146.1</c:v>
                  </c:pt>
                  <c:pt idx="6">
                    <c:v>35</c:v>
                  </c:pt>
                  <c:pt idx="8">
                    <c:v>86.1</c:v>
                  </c:pt>
                  <c:pt idx="9">
                    <c:v>29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Sheet1!$AB$65:$AB$74</c:f>
              <c:strCache>
                <c:ptCount val="10"/>
                <c:pt idx="2">
                  <c:v>Ori</c:v>
                </c:pt>
                <c:pt idx="3">
                  <c:v>Alt</c:v>
                </c:pt>
                <c:pt idx="5">
                  <c:v>Ori</c:v>
                </c:pt>
                <c:pt idx="6">
                  <c:v>Alt</c:v>
                </c:pt>
                <c:pt idx="8">
                  <c:v>Ori</c:v>
                </c:pt>
                <c:pt idx="9">
                  <c:v>Alt</c:v>
                </c:pt>
              </c:strCache>
            </c:strRef>
          </c:cat>
          <c:val>
            <c:numRef>
              <c:f>Sheet1!$AC$65:$AC$74</c:f>
              <c:numCache>
                <c:formatCode>General</c:formatCode>
                <c:ptCount val="10"/>
                <c:pt idx="2">
                  <c:v>4036.3</c:v>
                </c:pt>
                <c:pt idx="3">
                  <c:v>4030.5</c:v>
                </c:pt>
                <c:pt idx="5">
                  <c:v>2154</c:v>
                </c:pt>
                <c:pt idx="6">
                  <c:v>2037.4</c:v>
                </c:pt>
                <c:pt idx="8">
                  <c:v>2837.5</c:v>
                </c:pt>
                <c:pt idx="9">
                  <c:v>2959.9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D-4577-9D17-A1FA36C44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29135551"/>
        <c:axId val="42913171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Sheet1!$AE$65:$AE$74</c:f>
              <c:numCache>
                <c:formatCode>General</c:formatCode>
                <c:ptCount val="10"/>
                <c:pt idx="2">
                  <c:v>4114.3</c:v>
                </c:pt>
                <c:pt idx="3">
                  <c:v>4007.9</c:v>
                </c:pt>
                <c:pt idx="5">
                  <c:v>2253.9</c:v>
                </c:pt>
                <c:pt idx="6">
                  <c:v>1997.5</c:v>
                </c:pt>
                <c:pt idx="8">
                  <c:v>2822.4</c:v>
                </c:pt>
                <c:pt idx="9">
                  <c:v>2933.4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FD-4577-9D17-A1FA36C4445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Sheet1!$AF$65:$AF$74</c:f>
              <c:numCache>
                <c:formatCode>General</c:formatCode>
                <c:ptCount val="10"/>
                <c:pt idx="2">
                  <c:v>3942.3</c:v>
                </c:pt>
                <c:pt idx="3">
                  <c:v>4034.2</c:v>
                </c:pt>
                <c:pt idx="5">
                  <c:v>2221.6999999999998</c:v>
                </c:pt>
                <c:pt idx="6">
                  <c:v>2052.1</c:v>
                </c:pt>
                <c:pt idx="8">
                  <c:v>2759.9</c:v>
                </c:pt>
                <c:pt idx="9">
                  <c:v>2955.4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FD-4577-9D17-A1FA36C4445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Sheet1!$AG$65:$AG$74</c:f>
              <c:numCache>
                <c:formatCode>General</c:formatCode>
                <c:ptCount val="10"/>
                <c:pt idx="2">
                  <c:v>4052.4</c:v>
                </c:pt>
                <c:pt idx="3">
                  <c:v>4049.5</c:v>
                </c:pt>
                <c:pt idx="5">
                  <c:v>1986.3</c:v>
                </c:pt>
                <c:pt idx="6">
                  <c:v>2062.6</c:v>
                </c:pt>
                <c:pt idx="8">
                  <c:v>2930.2</c:v>
                </c:pt>
                <c:pt idx="9">
                  <c:v>2990.9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FD-4577-9D17-A1FA36C44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35551"/>
        <c:axId val="429131711"/>
      </c:scatterChart>
      <c:catAx>
        <c:axId val="429135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31711"/>
        <c:crosses val="autoZero"/>
        <c:auto val="1"/>
        <c:lblAlgn val="ctr"/>
        <c:lblOffset val="100"/>
        <c:tickMarkSkip val="3"/>
        <c:noMultiLvlLbl val="0"/>
      </c:catAx>
      <c:valAx>
        <c:axId val="42913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GFP Signal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355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476250</xdr:colOff>
      <xdr:row>9</xdr:row>
      <xdr:rowOff>4762</xdr:rowOff>
    </xdr:from>
    <xdr:to>
      <xdr:col>24</xdr:col>
      <xdr:colOff>447675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BCC71-9BDE-E213-473A-4512CCD0B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500062</xdr:colOff>
      <xdr:row>23</xdr:row>
      <xdr:rowOff>176212</xdr:rowOff>
    </xdr:from>
    <xdr:to>
      <xdr:col>24</xdr:col>
      <xdr:colOff>471487</xdr:colOff>
      <xdr:row>38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9C2CAF-7223-6D0E-A713-A97051AA8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500062</xdr:colOff>
      <xdr:row>38</xdr:row>
      <xdr:rowOff>138112</xdr:rowOff>
    </xdr:from>
    <xdr:to>
      <xdr:col>24</xdr:col>
      <xdr:colOff>471487</xdr:colOff>
      <xdr:row>53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0901AC-73A2-6E82-7C76-42006416B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915865</xdr:colOff>
      <xdr:row>71</xdr:row>
      <xdr:rowOff>57150</xdr:rowOff>
    </xdr:from>
    <xdr:to>
      <xdr:col>19</xdr:col>
      <xdr:colOff>95249</xdr:colOff>
      <xdr:row>85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542BB1-7A4F-90D4-E2C2-05AD21AD3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937847</xdr:colOff>
      <xdr:row>86</xdr:row>
      <xdr:rowOff>21981</xdr:rowOff>
    </xdr:from>
    <xdr:to>
      <xdr:col>19</xdr:col>
      <xdr:colOff>117231</xdr:colOff>
      <xdr:row>100</xdr:row>
      <xdr:rowOff>98181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1FEF474-A4DE-4902-B3FF-334200452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981808</xdr:colOff>
      <xdr:row>101</xdr:row>
      <xdr:rowOff>7327</xdr:rowOff>
    </xdr:from>
    <xdr:to>
      <xdr:col>19</xdr:col>
      <xdr:colOff>161192</xdr:colOff>
      <xdr:row>115</xdr:row>
      <xdr:rowOff>83527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E7DF746-306F-4809-9EE8-CB0CD38DA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367392</xdr:colOff>
      <xdr:row>23</xdr:row>
      <xdr:rowOff>0</xdr:rowOff>
    </xdr:from>
    <xdr:to>
      <xdr:col>33</xdr:col>
      <xdr:colOff>556531</xdr:colOff>
      <xdr:row>37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73AE45-68D2-42F8-9834-1DA554471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289034</xdr:colOff>
      <xdr:row>38</xdr:row>
      <xdr:rowOff>65690</xdr:rowOff>
    </xdr:from>
    <xdr:to>
      <xdr:col>33</xdr:col>
      <xdr:colOff>477235</xdr:colOff>
      <xdr:row>52</xdr:row>
      <xdr:rowOff>141890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4DF1B40-EAD6-44A0-BDB5-9FE6C65E2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646044</xdr:colOff>
      <xdr:row>86</xdr:row>
      <xdr:rowOff>49696</xdr:rowOff>
    </xdr:from>
    <xdr:to>
      <xdr:col>25</xdr:col>
      <xdr:colOff>430058</xdr:colOff>
      <xdr:row>100</xdr:row>
      <xdr:rowOff>125896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C93FC66-6232-4036-A6F7-F8FC697B1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654327</xdr:colOff>
      <xdr:row>101</xdr:row>
      <xdr:rowOff>149087</xdr:rowOff>
    </xdr:from>
    <xdr:to>
      <xdr:col>25</xdr:col>
      <xdr:colOff>438341</xdr:colOff>
      <xdr:row>116</xdr:row>
      <xdr:rowOff>34787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980C491-0FF5-42DB-BBE5-9C93602FF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803413</xdr:colOff>
      <xdr:row>71</xdr:row>
      <xdr:rowOff>82826</xdr:rowOff>
    </xdr:from>
    <xdr:to>
      <xdr:col>25</xdr:col>
      <xdr:colOff>587427</xdr:colOff>
      <xdr:row>85</xdr:row>
      <xdr:rowOff>159026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C6A640A-8667-43BE-BCCD-A80E8C3A2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33129</xdr:colOff>
      <xdr:row>22</xdr:row>
      <xdr:rowOff>24848</xdr:rowOff>
    </xdr:from>
    <xdr:to>
      <xdr:col>42</xdr:col>
      <xdr:colOff>487312</xdr:colOff>
      <xdr:row>36</xdr:row>
      <xdr:rowOff>101048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41C54FC-E320-4FAE-957F-EA5968279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89D1-1364-4F7A-941D-07CB74BD0551}">
  <dimension ref="A1:AO94"/>
  <sheetViews>
    <sheetView tabSelected="1" topLeftCell="I48" zoomScale="115" zoomScaleNormal="115" workbookViewId="0">
      <selection activeCell="Z60" sqref="Z60"/>
    </sheetView>
  </sheetViews>
  <sheetFormatPr defaultColWidth="9.140625" defaultRowHeight="15"/>
  <cols>
    <col min="1" max="1" width="23.5703125" style="1" bestFit="1" customWidth="1"/>
    <col min="2" max="2" width="4.42578125" style="1" bestFit="1" customWidth="1"/>
    <col min="3" max="3" width="11.5703125" style="1" bestFit="1" customWidth="1"/>
    <col min="4" max="4" width="30.42578125" style="1" bestFit="1" customWidth="1"/>
    <col min="5" max="5" width="12" style="1" bestFit="1" customWidth="1"/>
    <col min="6" max="6" width="16" style="1" bestFit="1" customWidth="1"/>
    <col min="7" max="7" width="12" style="1" bestFit="1" customWidth="1"/>
    <col min="8" max="8" width="16.28515625" style="1" bestFit="1" customWidth="1"/>
    <col min="9" max="9" width="9.85546875" style="1" customWidth="1"/>
    <col min="10" max="10" width="12" style="1" bestFit="1" customWidth="1"/>
    <col min="11" max="11" width="14.85546875" style="1" bestFit="1" customWidth="1"/>
    <col min="12" max="12" width="12" style="1" bestFit="1" customWidth="1"/>
    <col min="13" max="13" width="15.85546875" style="1" bestFit="1" customWidth="1"/>
    <col min="14" max="14" width="15.140625" style="1" bestFit="1" customWidth="1"/>
    <col min="15" max="15" width="22.85546875" style="1" bestFit="1" customWidth="1"/>
    <col min="16" max="16" width="8.28515625" style="1" customWidth="1"/>
    <col min="17" max="17" width="12" style="1" bestFit="1" customWidth="1"/>
    <col min="18" max="18" width="13.7109375" style="1" bestFit="1" customWidth="1"/>
    <col min="19" max="19" width="8.85546875" style="1" customWidth="1"/>
    <col min="20" max="20" width="23.5703125" style="1" bestFit="1" customWidth="1"/>
    <col min="21" max="21" width="11.42578125" style="1" bestFit="1" customWidth="1"/>
    <col min="22" max="26" width="9.140625" style="1"/>
    <col min="27" max="27" width="13.140625" style="1" bestFit="1" customWidth="1"/>
    <col min="28" max="16384" width="9.140625" style="1"/>
  </cols>
  <sheetData>
    <row r="1" spans="1:36">
      <c r="C1" s="1" t="s">
        <v>0</v>
      </c>
      <c r="D1" s="2" t="s">
        <v>1</v>
      </c>
      <c r="E1" s="5" t="s">
        <v>2</v>
      </c>
      <c r="F1" s="5" t="s">
        <v>3</v>
      </c>
      <c r="G1" s="5" t="s">
        <v>4</v>
      </c>
      <c r="H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Q1" s="5" t="s">
        <v>12</v>
      </c>
      <c r="R1" s="5" t="s">
        <v>13</v>
      </c>
      <c r="U1" s="1" t="s">
        <v>12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</row>
    <row r="2" spans="1:36">
      <c r="A2" s="18" t="s">
        <v>19</v>
      </c>
      <c r="B2" s="17" t="s">
        <v>15</v>
      </c>
      <c r="C2" s="3" t="s">
        <v>20</v>
      </c>
      <c r="D2" s="4">
        <v>12502.1</v>
      </c>
      <c r="E2" s="15">
        <f>AVERAGE(D2:D4)</f>
        <v>12256.633333333331</v>
      </c>
      <c r="F2" s="16">
        <f>ROUND(E2,1)</f>
        <v>12256.6</v>
      </c>
      <c r="G2" s="15">
        <f>_xlfn.STDEV.S(D2:D4)</f>
        <v>339.26062744346467</v>
      </c>
      <c r="H2" s="17">
        <f>ROUND(G2,1)</f>
        <v>339.3</v>
      </c>
      <c r="J2" s="3">
        <f>1/D2</f>
        <v>7.9986562257540727E-5</v>
      </c>
      <c r="K2" s="15">
        <f>AVERAGE(J2:J4)</f>
        <v>8.1630776137996865E-5</v>
      </c>
      <c r="L2" s="3">
        <f>D2^2</f>
        <v>156302504.41</v>
      </c>
      <c r="M2" s="15">
        <f>AVERAGE(L2:L4)</f>
        <v>150301792.51666665</v>
      </c>
      <c r="N2" s="3">
        <f>J2^2</f>
        <v>6.3978501417794384E-9</v>
      </c>
      <c r="O2" s="15">
        <f>AVERAGE(N2:N4)</f>
        <v>6.6670873337461069E-9</v>
      </c>
      <c r="Q2" s="16">
        <f>F5/F2</f>
        <v>10.018561428128518</v>
      </c>
      <c r="R2" s="17">
        <f>SQRT(M5*O2-E5*E5*K2*K2)</f>
        <v>0.27673561433155264</v>
      </c>
      <c r="S2" s="1" t="s">
        <v>21</v>
      </c>
      <c r="T2" s="1" t="s">
        <v>22</v>
      </c>
      <c r="U2" s="1">
        <v>10.018561428128518</v>
      </c>
      <c r="V2" s="1">
        <v>0.27673561433155264</v>
      </c>
      <c r="W2" s="1">
        <v>12256.6</v>
      </c>
      <c r="X2" s="1">
        <v>339.3</v>
      </c>
      <c r="Y2" s="1">
        <v>122793.5</v>
      </c>
      <c r="Z2" s="1">
        <v>2311.6999999999998</v>
      </c>
      <c r="AI2" s="11" t="s">
        <v>21</v>
      </c>
      <c r="AJ2" s="4">
        <v>12502.1</v>
      </c>
    </row>
    <row r="3" spans="1:36">
      <c r="A3" s="18"/>
      <c r="B3" s="17"/>
      <c r="C3" s="3" t="s">
        <v>23</v>
      </c>
      <c r="D3" s="4">
        <v>11869.5</v>
      </c>
      <c r="E3" s="15"/>
      <c r="F3" s="16"/>
      <c r="G3" s="15"/>
      <c r="H3" s="17"/>
      <c r="J3" s="3">
        <f t="shared" ref="J3:J37" si="0">1/D3</f>
        <v>8.4249547158684029E-5</v>
      </c>
      <c r="K3" s="15"/>
      <c r="L3" s="3">
        <f t="shared" ref="L3:L37" si="1">D3^2</f>
        <v>140885030.25</v>
      </c>
      <c r="M3" s="15"/>
      <c r="N3" s="3">
        <f t="shared" ref="N3:N37" si="2">J3^2</f>
        <v>7.0979861964433242E-9</v>
      </c>
      <c r="O3" s="15"/>
      <c r="Q3" s="16"/>
      <c r="R3" s="17"/>
      <c r="S3" s="1" t="s">
        <v>24</v>
      </c>
      <c r="T3" s="1" t="s">
        <v>25</v>
      </c>
      <c r="U3" s="1">
        <v>7.8639986173256764</v>
      </c>
      <c r="V3" s="1">
        <v>0.1593667976769971</v>
      </c>
      <c r="W3" s="1">
        <v>5207.3</v>
      </c>
      <c r="X3" s="1">
        <v>92.2</v>
      </c>
      <c r="Y3" s="1">
        <v>40950.199999999997</v>
      </c>
      <c r="Z3" s="1">
        <v>710.4</v>
      </c>
      <c r="AI3" s="11"/>
      <c r="AJ3" s="4">
        <v>11869.5</v>
      </c>
    </row>
    <row r="4" spans="1:36">
      <c r="A4" s="18"/>
      <c r="B4" s="17"/>
      <c r="C4" s="3" t="s">
        <v>26</v>
      </c>
      <c r="D4" s="4">
        <v>12398.3</v>
      </c>
      <c r="E4" s="15"/>
      <c r="F4" s="16"/>
      <c r="G4" s="15"/>
      <c r="H4" s="17"/>
      <c r="J4" s="3">
        <f t="shared" si="0"/>
        <v>8.0656218997765826E-5</v>
      </c>
      <c r="K4" s="15"/>
      <c r="L4" s="3">
        <f t="shared" si="1"/>
        <v>153717842.88999999</v>
      </c>
      <c r="M4" s="15"/>
      <c r="N4" s="3">
        <f t="shared" si="2"/>
        <v>6.5054256630155606E-9</v>
      </c>
      <c r="O4" s="15"/>
      <c r="Q4" s="16"/>
      <c r="R4" s="17"/>
      <c r="S4" s="1" t="s">
        <v>27</v>
      </c>
      <c r="T4" s="1" t="s">
        <v>28</v>
      </c>
      <c r="U4" s="1">
        <v>11.666468450611166</v>
      </c>
      <c r="V4" s="1">
        <v>0.24626212715731541</v>
      </c>
      <c r="W4" s="1">
        <v>9081</v>
      </c>
      <c r="X4" s="1">
        <v>151.19999999999999</v>
      </c>
      <c r="Y4" s="1">
        <v>105943.2</v>
      </c>
      <c r="Z4" s="1">
        <v>2103.1999999999998</v>
      </c>
      <c r="AI4" s="11"/>
      <c r="AJ4" s="4">
        <v>12398.3</v>
      </c>
    </row>
    <row r="5" spans="1:36">
      <c r="A5" s="18"/>
      <c r="B5" s="19" t="s">
        <v>17</v>
      </c>
      <c r="C5" s="3" t="s">
        <v>29</v>
      </c>
      <c r="D5" s="4">
        <v>122825</v>
      </c>
      <c r="E5" s="15">
        <f>AVERAGE(D5:D7)</f>
        <v>122793.5</v>
      </c>
      <c r="F5" s="16">
        <f t="shared" ref="F5:H5" si="3">ROUND(E5,1)</f>
        <v>122793.5</v>
      </c>
      <c r="G5" s="15">
        <f>_xlfn.STDEV.S(D5:D7)</f>
        <v>2311.7109659297839</v>
      </c>
      <c r="H5" s="17">
        <f t="shared" si="3"/>
        <v>2311.6999999999998</v>
      </c>
      <c r="J5" s="3">
        <f t="shared" si="0"/>
        <v>8.1416649704864647E-6</v>
      </c>
      <c r="K5" s="15">
        <f>AVERAGE(J5:J7)</f>
        <v>8.1456791579889274E-6</v>
      </c>
      <c r="L5" s="3">
        <f t="shared" si="1"/>
        <v>15085980625</v>
      </c>
      <c r="M5" s="15">
        <f>AVERAGE(L5:L7)</f>
        <v>15081806313.976667</v>
      </c>
      <c r="N5" s="3">
        <f t="shared" si="2"/>
        <v>6.6286708491646362E-11</v>
      </c>
      <c r="O5" s="15">
        <f>AVERAGE(N5:N7)</f>
        <v>6.6367784170845444E-11</v>
      </c>
      <c r="Q5" s="16"/>
      <c r="R5" s="17"/>
      <c r="S5" s="1" t="s">
        <v>30</v>
      </c>
      <c r="T5" s="1" t="s">
        <v>31</v>
      </c>
      <c r="U5" s="1">
        <v>22.422763421945842</v>
      </c>
      <c r="V5" s="1">
        <v>0.60798108973820253</v>
      </c>
      <c r="W5" s="1">
        <v>4036.3</v>
      </c>
      <c r="X5" s="1">
        <v>87.1</v>
      </c>
      <c r="Y5" s="1">
        <v>90505</v>
      </c>
      <c r="Z5" s="1">
        <v>2272.5</v>
      </c>
      <c r="AJ5" s="4">
        <v>122825</v>
      </c>
    </row>
    <row r="6" spans="1:36">
      <c r="A6" s="18"/>
      <c r="B6" s="19"/>
      <c r="C6" s="3" t="s">
        <v>32</v>
      </c>
      <c r="D6" s="4">
        <v>125089.3</v>
      </c>
      <c r="E6" s="15"/>
      <c r="F6" s="16"/>
      <c r="G6" s="15"/>
      <c r="H6" s="17"/>
      <c r="J6" s="3">
        <f t="shared" si="0"/>
        <v>7.994288880024111E-6</v>
      </c>
      <c r="K6" s="15"/>
      <c r="L6" s="3">
        <f t="shared" si="1"/>
        <v>15647332974.490002</v>
      </c>
      <c r="M6" s="15"/>
      <c r="N6" s="3">
        <f t="shared" si="2"/>
        <v>6.3908654697277158E-11</v>
      </c>
      <c r="O6" s="15"/>
      <c r="Q6" s="16"/>
      <c r="R6" s="17"/>
      <c r="S6" s="1" t="s">
        <v>33</v>
      </c>
      <c r="T6" s="1" t="s">
        <v>34</v>
      </c>
      <c r="U6" s="1">
        <v>23.624094707520893</v>
      </c>
      <c r="V6" s="1">
        <v>1.5191945769426911</v>
      </c>
      <c r="W6" s="1">
        <v>2154</v>
      </c>
      <c r="X6" s="1">
        <v>146.1</v>
      </c>
      <c r="Y6" s="1">
        <v>50886.3</v>
      </c>
      <c r="Z6" s="1">
        <v>1760</v>
      </c>
      <c r="AJ6" s="4">
        <v>125089.3</v>
      </c>
    </row>
    <row r="7" spans="1:36">
      <c r="A7" s="18"/>
      <c r="B7" s="19"/>
      <c r="C7" s="3" t="s">
        <v>35</v>
      </c>
      <c r="D7" s="4">
        <v>120466.2</v>
      </c>
      <c r="E7" s="15"/>
      <c r="F7" s="16"/>
      <c r="G7" s="15"/>
      <c r="H7" s="17"/>
      <c r="J7" s="3">
        <f t="shared" si="0"/>
        <v>8.3010836234562065E-6</v>
      </c>
      <c r="K7" s="15"/>
      <c r="L7" s="3">
        <f t="shared" si="1"/>
        <v>14512105342.439999</v>
      </c>
      <c r="M7" s="15"/>
      <c r="N7" s="3">
        <f t="shared" si="2"/>
        <v>6.8907989323612824E-11</v>
      </c>
      <c r="O7" s="15"/>
      <c r="Q7" s="16"/>
      <c r="R7" s="17"/>
      <c r="S7" s="1" t="s">
        <v>36</v>
      </c>
      <c r="T7" s="1" t="s">
        <v>37</v>
      </c>
      <c r="U7" s="1">
        <v>26.944810572687224</v>
      </c>
      <c r="V7" s="1">
        <v>0.77275008606915874</v>
      </c>
      <c r="W7" s="1">
        <v>2837.5</v>
      </c>
      <c r="X7" s="1">
        <v>86.1</v>
      </c>
      <c r="Y7" s="1">
        <v>76455.899999999994</v>
      </c>
      <c r="Z7" s="1">
        <v>1375.5</v>
      </c>
      <c r="AJ7" s="4">
        <v>120466.2</v>
      </c>
    </row>
    <row r="8" spans="1:36">
      <c r="A8" s="18" t="s">
        <v>38</v>
      </c>
      <c r="B8" s="17" t="s">
        <v>15</v>
      </c>
      <c r="C8" s="3" t="s">
        <v>39</v>
      </c>
      <c r="D8" s="4">
        <v>5112.2</v>
      </c>
      <c r="E8" s="15">
        <f>AVERAGE(D8:D10)</f>
        <v>5207.333333333333</v>
      </c>
      <c r="F8" s="16">
        <f t="shared" ref="F8:H8" si="4">ROUND(E8,1)</f>
        <v>5207.3</v>
      </c>
      <c r="G8" s="15">
        <f>_xlfn.STDEV.S(D8:D10)</f>
        <v>92.204790186483081</v>
      </c>
      <c r="H8" s="17">
        <f t="shared" si="4"/>
        <v>92.2</v>
      </c>
      <c r="J8" s="3">
        <f t="shared" si="0"/>
        <v>1.9561050037165996E-4</v>
      </c>
      <c r="K8" s="15">
        <f>AVERAGE(J8:J10)</f>
        <v>1.9207709396672993E-4</v>
      </c>
      <c r="L8" s="3">
        <f t="shared" si="1"/>
        <v>26134588.84</v>
      </c>
      <c r="M8" s="15">
        <f>AVERAGE(L8:L10)</f>
        <v>27121988.260000002</v>
      </c>
      <c r="N8" s="3">
        <f t="shared" si="2"/>
        <v>3.8263467855651186E-8</v>
      </c>
      <c r="O8" s="15">
        <f>AVERAGE(N8:N10)</f>
        <v>3.6901351175388472E-8</v>
      </c>
      <c r="Q8" s="20">
        <f>F11/F8</f>
        <v>7.8639986173256764</v>
      </c>
      <c r="R8" s="17">
        <f>SQRT(M11*O8-E11*E11*K8*K8)</f>
        <v>0.1593667976769971</v>
      </c>
      <c r="AI8" s="11" t="s">
        <v>24</v>
      </c>
      <c r="AJ8" s="4">
        <v>5112.2</v>
      </c>
    </row>
    <row r="9" spans="1:36">
      <c r="A9" s="18"/>
      <c r="B9" s="17"/>
      <c r="C9" s="3" t="s">
        <v>40</v>
      </c>
      <c r="D9" s="4">
        <v>5296.3</v>
      </c>
      <c r="E9" s="15"/>
      <c r="F9" s="16"/>
      <c r="G9" s="15"/>
      <c r="H9" s="17"/>
      <c r="J9" s="3">
        <f t="shared" si="0"/>
        <v>1.8881105677548478E-4</v>
      </c>
      <c r="K9" s="15"/>
      <c r="L9" s="3">
        <f t="shared" si="1"/>
        <v>28050793.690000001</v>
      </c>
      <c r="M9" s="15"/>
      <c r="N9" s="3">
        <f t="shared" si="2"/>
        <v>3.5649615160675339E-8</v>
      </c>
      <c r="O9" s="15"/>
      <c r="Q9" s="21"/>
      <c r="R9" s="17"/>
      <c r="AI9" s="11"/>
      <c r="AJ9" s="4">
        <v>5296.3</v>
      </c>
    </row>
    <row r="10" spans="1:36">
      <c r="A10" s="18"/>
      <c r="B10" s="17"/>
      <c r="C10" s="3" t="s">
        <v>41</v>
      </c>
      <c r="D10" s="4">
        <v>5213.5</v>
      </c>
      <c r="E10" s="15"/>
      <c r="F10" s="16"/>
      <c r="G10" s="15"/>
      <c r="H10" s="17"/>
      <c r="J10" s="3">
        <f t="shared" si="0"/>
        <v>1.9180972475304499E-4</v>
      </c>
      <c r="K10" s="15"/>
      <c r="L10" s="3">
        <f t="shared" si="1"/>
        <v>27180582.25</v>
      </c>
      <c r="M10" s="15"/>
      <c r="N10" s="3">
        <f t="shared" si="2"/>
        <v>3.6790970509838884E-8</v>
      </c>
      <c r="O10" s="15"/>
      <c r="Q10" s="21"/>
      <c r="R10" s="17"/>
      <c r="AI10" s="11"/>
      <c r="AJ10" s="4">
        <v>5213.5</v>
      </c>
    </row>
    <row r="11" spans="1:36">
      <c r="A11" s="18"/>
      <c r="B11" s="19" t="s">
        <v>17</v>
      </c>
      <c r="C11" s="3" t="s">
        <v>42</v>
      </c>
      <c r="D11" s="4">
        <v>41700.5</v>
      </c>
      <c r="E11" s="15">
        <f>AVERAGE(D11:D13)</f>
        <v>40950.233333333337</v>
      </c>
      <c r="F11" s="16">
        <f t="shared" ref="F11:H11" si="5">ROUND(E11,1)</f>
        <v>40950.199999999997</v>
      </c>
      <c r="G11" s="15">
        <f>_xlfn.STDEV.S(D11:D13)</f>
        <v>710.43391200964732</v>
      </c>
      <c r="H11" s="17">
        <f t="shared" si="5"/>
        <v>710.4</v>
      </c>
      <c r="J11" s="3">
        <f t="shared" si="0"/>
        <v>2.3980527811417129E-5</v>
      </c>
      <c r="K11" s="15">
        <f>AVERAGE(J11:J13)</f>
        <v>2.442477111641026E-5</v>
      </c>
      <c r="L11" s="3">
        <f t="shared" si="1"/>
        <v>1738931700.25</v>
      </c>
      <c r="M11" s="15">
        <f>AVERAGE(L11:L13)</f>
        <v>1677258087.6166668</v>
      </c>
      <c r="N11" s="3">
        <f t="shared" si="2"/>
        <v>5.7506571411415036E-10</v>
      </c>
      <c r="O11" s="15">
        <f>AVERAGE(N11:N13)</f>
        <v>5.9668842431162531E-10</v>
      </c>
      <c r="Q11" s="21"/>
      <c r="R11" s="17"/>
      <c r="AJ11" s="4">
        <v>41700.5</v>
      </c>
    </row>
    <row r="12" spans="1:36">
      <c r="A12" s="18"/>
      <c r="B12" s="19"/>
      <c r="C12" s="3" t="s">
        <v>43</v>
      </c>
      <c r="D12" s="4">
        <v>40287.800000000003</v>
      </c>
      <c r="E12" s="15"/>
      <c r="F12" s="16"/>
      <c r="G12" s="15"/>
      <c r="H12" s="17"/>
      <c r="J12" s="3">
        <f t="shared" si="0"/>
        <v>2.4821409955371104E-5</v>
      </c>
      <c r="K12" s="15"/>
      <c r="L12" s="3">
        <f t="shared" si="1"/>
        <v>1623106828.8400002</v>
      </c>
      <c r="M12" s="15"/>
      <c r="N12" s="3">
        <f t="shared" si="2"/>
        <v>6.1610239217259574E-10</v>
      </c>
      <c r="O12" s="15"/>
      <c r="Q12" s="21"/>
      <c r="R12" s="17"/>
      <c r="AJ12" s="4">
        <v>40287.800000000003</v>
      </c>
    </row>
    <row r="13" spans="1:36">
      <c r="A13" s="18"/>
      <c r="B13" s="19"/>
      <c r="C13" s="3" t="s">
        <v>44</v>
      </c>
      <c r="D13" s="4">
        <v>40862.400000000001</v>
      </c>
      <c r="E13" s="15"/>
      <c r="F13" s="16"/>
      <c r="G13" s="15"/>
      <c r="H13" s="17"/>
      <c r="J13" s="3">
        <f t="shared" si="0"/>
        <v>2.4472375582442539E-5</v>
      </c>
      <c r="K13" s="15"/>
      <c r="L13" s="3">
        <f t="shared" si="1"/>
        <v>1669735733.7600002</v>
      </c>
      <c r="M13" s="15"/>
      <c r="N13" s="3">
        <f t="shared" si="2"/>
        <v>5.9889716664812982E-10</v>
      </c>
      <c r="O13" s="15"/>
      <c r="Q13" s="22"/>
      <c r="R13" s="17"/>
      <c r="AJ13" s="4">
        <v>40862.400000000001</v>
      </c>
    </row>
    <row r="14" spans="1:36">
      <c r="A14" s="18" t="s">
        <v>45</v>
      </c>
      <c r="B14" s="17" t="s">
        <v>15</v>
      </c>
      <c r="C14" s="3" t="s">
        <v>46</v>
      </c>
      <c r="D14" s="4">
        <v>9248.2999999999993</v>
      </c>
      <c r="E14" s="15">
        <f>AVERAGE(D14:D16)</f>
        <v>9081.0333333333328</v>
      </c>
      <c r="F14" s="16">
        <f t="shared" ref="F14:H14" si="6">ROUND(E14,1)</f>
        <v>9081</v>
      </c>
      <c r="G14" s="15">
        <f>_xlfn.STDEV.S(D14:D16)</f>
        <v>151.21892518244283</v>
      </c>
      <c r="H14" s="17">
        <f t="shared" si="6"/>
        <v>151.19999999999999</v>
      </c>
      <c r="J14" s="3">
        <f t="shared" si="0"/>
        <v>1.0812798027745641E-4</v>
      </c>
      <c r="K14" s="15">
        <f>AVERAGE(J14:J16)</f>
        <v>1.1013986356681566E-4</v>
      </c>
      <c r="L14" s="3">
        <f t="shared" si="1"/>
        <v>85531052.889999986</v>
      </c>
      <c r="M14" s="15">
        <f>AVERAGE(L14:L16)</f>
        <v>82480411.176666662</v>
      </c>
      <c r="N14" s="3">
        <f t="shared" si="2"/>
        <v>1.1691660118882001E-8</v>
      </c>
      <c r="O14" s="15">
        <f>AVERAGE(N14:N16)</f>
        <v>1.2133005003463607E-8</v>
      </c>
      <c r="Q14" s="16">
        <f>F17/F14</f>
        <v>11.666468450611166</v>
      </c>
      <c r="R14" s="17">
        <f t="shared" ref="R14" si="7">SQRT(M17*O14-E17*E17*K14*K14)</f>
        <v>0.24626212715731541</v>
      </c>
      <c r="AI14" s="11" t="s">
        <v>27</v>
      </c>
      <c r="AJ14" s="4">
        <v>9248.2999999999993</v>
      </c>
    </row>
    <row r="15" spans="1:36">
      <c r="A15" s="18"/>
      <c r="B15" s="17"/>
      <c r="C15" s="3" t="s">
        <v>47</v>
      </c>
      <c r="D15" s="4">
        <v>8954</v>
      </c>
      <c r="E15" s="15"/>
      <c r="F15" s="16"/>
      <c r="G15" s="15"/>
      <c r="H15" s="17"/>
      <c r="J15" s="3">
        <f t="shared" si="0"/>
        <v>1.1168192986374804E-4</v>
      </c>
      <c r="K15" s="15"/>
      <c r="L15" s="3">
        <f t="shared" si="1"/>
        <v>80174116</v>
      </c>
      <c r="M15" s="15"/>
      <c r="N15" s="3">
        <f t="shared" si="2"/>
        <v>1.2472853458091137E-8</v>
      </c>
      <c r="O15" s="15"/>
      <c r="Q15" s="16"/>
      <c r="R15" s="17"/>
      <c r="AI15" s="11"/>
      <c r="AJ15" s="4">
        <v>8954</v>
      </c>
    </row>
    <row r="16" spans="1:36">
      <c r="A16" s="18"/>
      <c r="B16" s="17"/>
      <c r="C16" s="3" t="s">
        <v>48</v>
      </c>
      <c r="D16" s="4">
        <v>9040.7999999999993</v>
      </c>
      <c r="E16" s="15"/>
      <c r="F16" s="16"/>
      <c r="G16" s="15"/>
      <c r="H16" s="17"/>
      <c r="J16" s="3">
        <f t="shared" si="0"/>
        <v>1.1060968055924256E-4</v>
      </c>
      <c r="K16" s="15"/>
      <c r="L16" s="3">
        <f t="shared" si="1"/>
        <v>81736064.639999986</v>
      </c>
      <c r="M16" s="15"/>
      <c r="N16" s="3">
        <f t="shared" si="2"/>
        <v>1.2234501433417681E-8</v>
      </c>
      <c r="O16" s="15"/>
      <c r="Q16" s="16"/>
      <c r="R16" s="17"/>
      <c r="AI16" s="11"/>
      <c r="AJ16" s="4">
        <v>9040.7999999999993</v>
      </c>
    </row>
    <row r="17" spans="1:36">
      <c r="A17" s="18"/>
      <c r="B17" s="19" t="s">
        <v>17</v>
      </c>
      <c r="C17" s="3" t="s">
        <v>49</v>
      </c>
      <c r="D17" s="4">
        <v>105214.8</v>
      </c>
      <c r="E17" s="15">
        <f>AVERAGE(D17:D19)</f>
        <v>105943.16666666667</v>
      </c>
      <c r="F17" s="16">
        <f t="shared" ref="F17:H17" si="8">ROUND(E17,1)</f>
        <v>105943.2</v>
      </c>
      <c r="G17" s="15">
        <f>_xlfn.STDEV.S(D17:D19)</f>
        <v>2103.1711350561382</v>
      </c>
      <c r="H17" s="17">
        <f t="shared" si="8"/>
        <v>2103.1999999999998</v>
      </c>
      <c r="J17" s="3">
        <f t="shared" si="0"/>
        <v>9.5043663058809211E-6</v>
      </c>
      <c r="K17" s="15">
        <f>AVERAGE(J17:J19)</f>
        <v>9.4414815080620142E-6</v>
      </c>
      <c r="L17" s="3">
        <f t="shared" si="1"/>
        <v>11070154139.040001</v>
      </c>
      <c r="M17" s="15">
        <f>AVERAGE(L17:L19)</f>
        <v>11226903449.243334</v>
      </c>
      <c r="N17" s="3">
        <f t="shared" si="2"/>
        <v>9.0332978876364552E-11</v>
      </c>
      <c r="O17" s="15">
        <f>AVERAGE(N17:N19)</f>
        <v>8.9164577368797744E-11</v>
      </c>
      <c r="Q17" s="16"/>
      <c r="R17" s="17"/>
      <c r="AJ17" s="4">
        <v>105214.8</v>
      </c>
    </row>
    <row r="18" spans="1:36">
      <c r="A18" s="18"/>
      <c r="B18" s="19"/>
      <c r="C18" s="3" t="s">
        <v>50</v>
      </c>
      <c r="D18" s="4">
        <v>108313.7</v>
      </c>
      <c r="E18" s="15"/>
      <c r="F18" s="16"/>
      <c r="G18" s="15"/>
      <c r="H18" s="17"/>
      <c r="J18" s="3">
        <f t="shared" si="0"/>
        <v>9.2324424334133165E-6</v>
      </c>
      <c r="K18" s="15"/>
      <c r="L18" s="3">
        <f t="shared" si="1"/>
        <v>11731857607.689999</v>
      </c>
      <c r="M18" s="15"/>
      <c r="N18" s="3">
        <f t="shared" si="2"/>
        <v>8.5237993286290796E-11</v>
      </c>
      <c r="O18" s="15"/>
      <c r="Q18" s="16"/>
      <c r="R18" s="17"/>
      <c r="AJ18" s="4">
        <v>108313.7</v>
      </c>
    </row>
    <row r="19" spans="1:36">
      <c r="A19" s="18"/>
      <c r="B19" s="19"/>
      <c r="C19" s="3" t="s">
        <v>51</v>
      </c>
      <c r="D19" s="4">
        <v>104301</v>
      </c>
      <c r="E19" s="15"/>
      <c r="F19" s="16"/>
      <c r="G19" s="15"/>
      <c r="H19" s="17"/>
      <c r="J19" s="3">
        <f t="shared" si="0"/>
        <v>9.5876357848918034E-6</v>
      </c>
      <c r="K19" s="15"/>
      <c r="L19" s="3">
        <f t="shared" si="1"/>
        <v>10878698601</v>
      </c>
      <c r="M19" s="15"/>
      <c r="N19" s="3">
        <f t="shared" si="2"/>
        <v>9.1922759943737871E-11</v>
      </c>
      <c r="O19" s="15"/>
      <c r="Q19" s="16"/>
      <c r="R19" s="17"/>
      <c r="AJ19" s="4">
        <v>104301</v>
      </c>
    </row>
    <row r="20" spans="1:36">
      <c r="A20" s="18" t="s">
        <v>52</v>
      </c>
      <c r="B20" s="17" t="s">
        <v>15</v>
      </c>
      <c r="C20" s="3" t="s">
        <v>53</v>
      </c>
      <c r="D20" s="4">
        <v>4114.3</v>
      </c>
      <c r="E20" s="15">
        <f>AVERAGE(D20:D22)</f>
        <v>4036.3333333333335</v>
      </c>
      <c r="F20" s="16">
        <f t="shared" ref="F20:H20" si="9">ROUND(E20,1)</f>
        <v>4036.3</v>
      </c>
      <c r="G20" s="15">
        <f>_xlfn.STDEV.S(D20:D22)</f>
        <v>87.118329491177292</v>
      </c>
      <c r="H20" s="17">
        <f t="shared" si="9"/>
        <v>87.1</v>
      </c>
      <c r="J20" s="3">
        <f t="shared" si="0"/>
        <v>2.4305471161558466E-4</v>
      </c>
      <c r="K20" s="15">
        <f>AVERAGE(J20:J22)</f>
        <v>2.4782703029664957E-4</v>
      </c>
      <c r="L20" s="3">
        <f t="shared" si="1"/>
        <v>16927464.490000002</v>
      </c>
      <c r="M20" s="15">
        <f>AVERAGE(L20:L22)</f>
        <v>16297046.513333336</v>
      </c>
      <c r="N20" s="3">
        <f t="shared" si="2"/>
        <v>5.9075592838535024E-8</v>
      </c>
      <c r="O20" s="15">
        <f>AVERAGE(N20:N22)</f>
        <v>6.1437540342685982E-8</v>
      </c>
      <c r="Q20" s="16">
        <f>F23/F20</f>
        <v>22.422763421945842</v>
      </c>
      <c r="R20" s="17">
        <f>SQRT(M23*O20-E23*E23*K20*K20)</f>
        <v>0.60798108973820253</v>
      </c>
      <c r="AI20" s="11" t="s">
        <v>30</v>
      </c>
      <c r="AJ20" s="4">
        <v>4114.3</v>
      </c>
    </row>
    <row r="21" spans="1:36">
      <c r="A21" s="18"/>
      <c r="B21" s="17"/>
      <c r="C21" s="3" t="s">
        <v>54</v>
      </c>
      <c r="D21" s="4">
        <v>3942.3</v>
      </c>
      <c r="E21" s="15"/>
      <c r="F21" s="16"/>
      <c r="G21" s="15"/>
      <c r="H21" s="17"/>
      <c r="J21" s="3">
        <f t="shared" si="0"/>
        <v>2.5365903152981759E-4</v>
      </c>
      <c r="K21" s="15"/>
      <c r="L21" s="3">
        <f t="shared" si="1"/>
        <v>15541729.290000001</v>
      </c>
      <c r="M21" s="15"/>
      <c r="N21" s="3">
        <f t="shared" si="2"/>
        <v>6.4342904276645002E-8</v>
      </c>
      <c r="O21" s="15"/>
      <c r="Q21" s="16"/>
      <c r="R21" s="17"/>
      <c r="AI21" s="11"/>
      <c r="AJ21" s="4">
        <v>3942.3</v>
      </c>
    </row>
    <row r="22" spans="1:36">
      <c r="A22" s="18"/>
      <c r="B22" s="17"/>
      <c r="C22" s="3" t="s">
        <v>55</v>
      </c>
      <c r="D22" s="4">
        <v>4052.4</v>
      </c>
      <c r="E22" s="15"/>
      <c r="F22" s="16"/>
      <c r="G22" s="15"/>
      <c r="H22" s="17"/>
      <c r="J22" s="3">
        <f t="shared" si="0"/>
        <v>2.4676734774454643E-4</v>
      </c>
      <c r="K22" s="15"/>
      <c r="L22" s="3">
        <f t="shared" si="1"/>
        <v>16421945.760000002</v>
      </c>
      <c r="M22" s="15"/>
      <c r="N22" s="3">
        <f t="shared" si="2"/>
        <v>6.0894123912877899E-8</v>
      </c>
      <c r="O22" s="15"/>
      <c r="Q22" s="16"/>
      <c r="R22" s="17"/>
      <c r="AI22" s="11"/>
      <c r="AJ22" s="4">
        <v>4052.4</v>
      </c>
    </row>
    <row r="23" spans="1:36">
      <c r="A23" s="18"/>
      <c r="B23" s="19" t="s">
        <v>17</v>
      </c>
      <c r="C23" s="3" t="s">
        <v>56</v>
      </c>
      <c r="D23" s="4">
        <v>91029.9</v>
      </c>
      <c r="E23" s="15">
        <f>AVERAGE(D23:D25)</f>
        <v>90505.033333333326</v>
      </c>
      <c r="F23" s="16">
        <f t="shared" ref="F23:H23" si="10">ROUND(E23,1)</f>
        <v>90505</v>
      </c>
      <c r="G23" s="15">
        <f>_xlfn.STDEV.S(D23:D25)</f>
        <v>2272.5231183275837</v>
      </c>
      <c r="H23" s="17">
        <f t="shared" si="10"/>
        <v>2272.5</v>
      </c>
      <c r="J23" s="3">
        <f t="shared" si="0"/>
        <v>1.0985401499946722E-5</v>
      </c>
      <c r="K23" s="15">
        <f>AVERAGE(J23:J25)</f>
        <v>1.1053794613700369E-5</v>
      </c>
      <c r="L23" s="3">
        <f t="shared" si="1"/>
        <v>8286442694.0099993</v>
      </c>
      <c r="M23" s="15">
        <f>AVERAGE(L23:L25)</f>
        <v>8194603966.2166662</v>
      </c>
      <c r="N23" s="3">
        <f t="shared" si="2"/>
        <v>1.2067904611503169E-10</v>
      </c>
      <c r="O23" s="15">
        <f>AVERAGE(N23:N25)</f>
        <v>1.222386113155918E-10</v>
      </c>
      <c r="Q23" s="16"/>
      <c r="R23" s="17"/>
      <c r="AJ23" s="4">
        <v>91029.9</v>
      </c>
    </row>
    <row r="24" spans="1:36">
      <c r="A24" s="18"/>
      <c r="B24" s="19"/>
      <c r="C24" s="3" t="s">
        <v>57</v>
      </c>
      <c r="D24" s="4">
        <v>92469.2</v>
      </c>
      <c r="E24" s="15"/>
      <c r="F24" s="16"/>
      <c r="G24" s="15"/>
      <c r="H24" s="17"/>
      <c r="J24" s="3">
        <f t="shared" si="0"/>
        <v>1.0814411717631385E-5</v>
      </c>
      <c r="K24" s="15"/>
      <c r="L24" s="3">
        <f t="shared" si="1"/>
        <v>8550552948.6399994</v>
      </c>
      <c r="M24" s="15"/>
      <c r="N24" s="3">
        <f t="shared" si="2"/>
        <v>1.16951500798443E-10</v>
      </c>
      <c r="O24" s="15"/>
      <c r="Q24" s="16"/>
      <c r="R24" s="17"/>
      <c r="AJ24" s="4">
        <v>92469.2</v>
      </c>
    </row>
    <row r="25" spans="1:36">
      <c r="A25" s="18"/>
      <c r="B25" s="19"/>
      <c r="C25" s="3" t="s">
        <v>58</v>
      </c>
      <c r="D25" s="4">
        <v>88016</v>
      </c>
      <c r="E25" s="15"/>
      <c r="F25" s="16"/>
      <c r="G25" s="15"/>
      <c r="H25" s="17"/>
      <c r="J25" s="3">
        <f t="shared" si="0"/>
        <v>1.1361570623522995E-5</v>
      </c>
      <c r="K25" s="15"/>
      <c r="L25" s="3">
        <f t="shared" si="1"/>
        <v>7746816256</v>
      </c>
      <c r="M25" s="15"/>
      <c r="N25" s="3">
        <f t="shared" si="2"/>
        <v>1.2908528703330071E-10</v>
      </c>
      <c r="O25" s="15"/>
      <c r="Q25" s="16"/>
      <c r="R25" s="17"/>
      <c r="AJ25" s="4">
        <v>88016</v>
      </c>
    </row>
    <row r="26" spans="1:36">
      <c r="A26" s="18" t="s">
        <v>59</v>
      </c>
      <c r="B26" s="17" t="s">
        <v>15</v>
      </c>
      <c r="C26" s="3" t="s">
        <v>60</v>
      </c>
      <c r="D26" s="4">
        <v>2253.9</v>
      </c>
      <c r="E26" s="15">
        <f>AVERAGE(D26:D28)</f>
        <v>2153.9666666666667</v>
      </c>
      <c r="F26" s="16">
        <f t="shared" ref="F26:H26" si="11">ROUND(E26,1)</f>
        <v>2154</v>
      </c>
      <c r="G26" s="15">
        <f>_xlfn.STDEV.S(D26:D28)</f>
        <v>146.09344041856681</v>
      </c>
      <c r="H26" s="17">
        <f t="shared" si="11"/>
        <v>146.1</v>
      </c>
      <c r="J26" s="3">
        <f t="shared" si="0"/>
        <v>4.4367540707218595E-4</v>
      </c>
      <c r="K26" s="15">
        <f>AVERAGE(J26:J28)</f>
        <v>4.6574326833243111E-4</v>
      </c>
      <c r="L26" s="3">
        <f t="shared" si="1"/>
        <v>5080065.21</v>
      </c>
      <c r="M26" s="15">
        <f>AVERAGE(L26:L28)</f>
        <v>4653801.2633333327</v>
      </c>
      <c r="N26" s="3">
        <f t="shared" si="2"/>
        <v>1.9684786684066991E-7</v>
      </c>
      <c r="O26" s="15">
        <f>AVERAGE(N26:N28)</f>
        <v>2.1763453048981792E-7</v>
      </c>
      <c r="Q26" s="16">
        <f>F29/F26</f>
        <v>23.624094707520893</v>
      </c>
      <c r="R26" s="17">
        <f t="shared" ref="R26" si="12">SQRT(M29*O26-E29*E29*K26*K26)</f>
        <v>1.5191945769426911</v>
      </c>
      <c r="AI26" s="11" t="s">
        <v>33</v>
      </c>
      <c r="AJ26" s="4">
        <v>2253.9</v>
      </c>
    </row>
    <row r="27" spans="1:36">
      <c r="A27" s="18"/>
      <c r="B27" s="17"/>
      <c r="C27" s="3" t="s">
        <v>61</v>
      </c>
      <c r="D27" s="4">
        <v>2221.6999999999998</v>
      </c>
      <c r="E27" s="15"/>
      <c r="F27" s="16"/>
      <c r="G27" s="15"/>
      <c r="H27" s="17"/>
      <c r="J27" s="3">
        <f t="shared" si="0"/>
        <v>4.5010577485709143E-4</v>
      </c>
      <c r="K27" s="15"/>
      <c r="L27" s="3">
        <f t="shared" si="1"/>
        <v>4935950.8899999987</v>
      </c>
      <c r="M27" s="15"/>
      <c r="N27" s="3">
        <f t="shared" si="2"/>
        <v>2.0259520855970268E-7</v>
      </c>
      <c r="O27" s="15"/>
      <c r="Q27" s="16"/>
      <c r="R27" s="17"/>
      <c r="AI27" s="11"/>
      <c r="AJ27" s="4">
        <v>2221.6999999999998</v>
      </c>
    </row>
    <row r="28" spans="1:36">
      <c r="A28" s="18"/>
      <c r="B28" s="17"/>
      <c r="C28" s="3" t="s">
        <v>62</v>
      </c>
      <c r="D28" s="4">
        <v>1986.3</v>
      </c>
      <c r="E28" s="15"/>
      <c r="F28" s="16"/>
      <c r="G28" s="15"/>
      <c r="H28" s="17"/>
      <c r="J28" s="3">
        <f t="shared" si="0"/>
        <v>5.0344862306801589E-4</v>
      </c>
      <c r="K28" s="15"/>
      <c r="L28" s="3">
        <f t="shared" si="1"/>
        <v>3945387.69</v>
      </c>
      <c r="M28" s="15"/>
      <c r="N28" s="3">
        <f t="shared" si="2"/>
        <v>2.5346051606908116E-7</v>
      </c>
      <c r="O28" s="15"/>
      <c r="Q28" s="16"/>
      <c r="R28" s="17"/>
      <c r="AI28" s="11"/>
      <c r="AJ28" s="4">
        <v>1986.3</v>
      </c>
    </row>
    <row r="29" spans="1:36">
      <c r="A29" s="18"/>
      <c r="B29" s="19" t="s">
        <v>17</v>
      </c>
      <c r="C29" s="3" t="s">
        <v>63</v>
      </c>
      <c r="D29" s="4">
        <v>50967.4</v>
      </c>
      <c r="E29" s="15">
        <f>AVERAGE(D29:D31)</f>
        <v>50886.266666666663</v>
      </c>
      <c r="F29" s="16">
        <f t="shared" ref="F29:H29" si="13">ROUND(E29,1)</f>
        <v>50886.3</v>
      </c>
      <c r="G29" s="15">
        <f>_xlfn.STDEV.S(D29:D31)</f>
        <v>1760.0031032169634</v>
      </c>
      <c r="H29" s="17">
        <f t="shared" si="13"/>
        <v>1760</v>
      </c>
      <c r="J29" s="3">
        <f t="shared" si="0"/>
        <v>1.96203847949866E-5</v>
      </c>
      <c r="K29" s="15">
        <f>AVERAGE(J29:J31)</f>
        <v>1.9667396228189127E-5</v>
      </c>
      <c r="L29" s="3">
        <f t="shared" si="1"/>
        <v>2597675862.7600002</v>
      </c>
      <c r="M29" s="15">
        <f>AVERAGE(L29:L31)</f>
        <v>2591477209.2199998</v>
      </c>
      <c r="N29" s="3">
        <f t="shared" si="2"/>
        <v>3.8495949950334135E-10</v>
      </c>
      <c r="O29" s="15">
        <f>AVERAGE(N29:N31)</f>
        <v>3.871167980530007E-10</v>
      </c>
      <c r="Q29" s="16"/>
      <c r="R29" s="17"/>
      <c r="AJ29" s="4">
        <v>50967.4</v>
      </c>
    </row>
    <row r="30" spans="1:36">
      <c r="A30" s="18"/>
      <c r="B30" s="19"/>
      <c r="C30" s="3" t="s">
        <v>64</v>
      </c>
      <c r="D30" s="4">
        <v>49087.1</v>
      </c>
      <c r="E30" s="15"/>
      <c r="F30" s="16"/>
      <c r="G30" s="15"/>
      <c r="H30" s="17"/>
      <c r="J30" s="3">
        <f t="shared" si="0"/>
        <v>2.0371951082871061E-5</v>
      </c>
      <c r="K30" s="15"/>
      <c r="L30" s="3">
        <f t="shared" si="1"/>
        <v>2409543386.4099998</v>
      </c>
      <c r="M30" s="15"/>
      <c r="N30" s="3">
        <f t="shared" si="2"/>
        <v>4.1501639092289138E-10</v>
      </c>
      <c r="O30" s="15"/>
      <c r="Q30" s="16"/>
      <c r="R30" s="17"/>
      <c r="AJ30" s="4">
        <v>49087.1</v>
      </c>
    </row>
    <row r="31" spans="1:36">
      <c r="A31" s="18"/>
      <c r="B31" s="19"/>
      <c r="C31" s="3" t="s">
        <v>65</v>
      </c>
      <c r="D31" s="4">
        <v>52604.3</v>
      </c>
      <c r="E31" s="15"/>
      <c r="F31" s="16"/>
      <c r="G31" s="15"/>
      <c r="H31" s="17"/>
      <c r="J31" s="3">
        <f t="shared" si="0"/>
        <v>1.9009852806709718E-5</v>
      </c>
      <c r="K31" s="15"/>
      <c r="L31" s="3">
        <f t="shared" si="1"/>
        <v>2767212378.4900002</v>
      </c>
      <c r="M31" s="15"/>
      <c r="N31" s="3">
        <f t="shared" si="2"/>
        <v>3.6137450373276935E-10</v>
      </c>
      <c r="O31" s="15"/>
      <c r="Q31" s="16"/>
      <c r="R31" s="17"/>
      <c r="AJ31" s="4">
        <v>52604.3</v>
      </c>
    </row>
    <row r="32" spans="1:36">
      <c r="A32" s="18" t="s">
        <v>66</v>
      </c>
      <c r="B32" s="17" t="s">
        <v>15</v>
      </c>
      <c r="C32" s="3" t="s">
        <v>67</v>
      </c>
      <c r="D32" s="4">
        <v>2822.4</v>
      </c>
      <c r="E32" s="15">
        <f>AVERAGE(D32:D34)</f>
        <v>2837.5</v>
      </c>
      <c r="F32" s="16">
        <f t="shared" ref="F32:H32" si="14">ROUND(E32,1)</f>
        <v>2837.5</v>
      </c>
      <c r="G32" s="15">
        <f>_xlfn.STDEV.S(D32:D34)</f>
        <v>86.148302362843893</v>
      </c>
      <c r="H32" s="17">
        <f t="shared" si="14"/>
        <v>86.1</v>
      </c>
      <c r="J32" s="3">
        <f t="shared" si="0"/>
        <v>3.5430839002267573E-4</v>
      </c>
      <c r="K32" s="15">
        <f>AVERAGE(J32:J34)</f>
        <v>3.5263799725711997E-4</v>
      </c>
      <c r="L32" s="3">
        <f t="shared" si="1"/>
        <v>7965941.7600000007</v>
      </c>
      <c r="M32" s="15">
        <f>AVERAGE(L32:L34)</f>
        <v>8056353.9366666675</v>
      </c>
      <c r="N32" s="3">
        <f t="shared" si="2"/>
        <v>1.2553443524046051E-7</v>
      </c>
      <c r="O32" s="15">
        <f>AVERAGE(N32:N34)</f>
        <v>1.2442886113013042E-7</v>
      </c>
      <c r="Q32" s="16">
        <f>F35/F32</f>
        <v>26.944810572687224</v>
      </c>
      <c r="R32" s="17">
        <f t="shared" ref="R32" si="15">SQRT(M35*O32-E35*E35*K32*K32)</f>
        <v>0.77275008606915874</v>
      </c>
      <c r="AI32" s="11" t="s">
        <v>36</v>
      </c>
      <c r="AJ32" s="4">
        <v>2822.4</v>
      </c>
    </row>
    <row r="33" spans="1:36">
      <c r="A33" s="18"/>
      <c r="B33" s="17"/>
      <c r="C33" s="3" t="s">
        <v>68</v>
      </c>
      <c r="D33" s="4">
        <v>2759.9</v>
      </c>
      <c r="E33" s="15"/>
      <c r="F33" s="16"/>
      <c r="G33" s="15"/>
      <c r="H33" s="17"/>
      <c r="J33" s="3">
        <f t="shared" si="0"/>
        <v>3.6233196854958512E-4</v>
      </c>
      <c r="K33" s="15"/>
      <c r="L33" s="3">
        <f t="shared" si="1"/>
        <v>7617048.0100000007</v>
      </c>
      <c r="M33" s="15"/>
      <c r="N33" s="3">
        <f t="shared" si="2"/>
        <v>1.3128445543301755E-7</v>
      </c>
      <c r="O33" s="15"/>
      <c r="Q33" s="16"/>
      <c r="R33" s="17"/>
      <c r="AI33" s="11"/>
      <c r="AJ33" s="4">
        <v>2759.9</v>
      </c>
    </row>
    <row r="34" spans="1:36">
      <c r="A34" s="18"/>
      <c r="B34" s="17"/>
      <c r="C34" s="3" t="s">
        <v>69</v>
      </c>
      <c r="D34" s="4">
        <v>2930.2</v>
      </c>
      <c r="E34" s="15"/>
      <c r="F34" s="16"/>
      <c r="G34" s="15"/>
      <c r="H34" s="17"/>
      <c r="J34" s="3">
        <f t="shared" si="0"/>
        <v>3.4127363319909907E-4</v>
      </c>
      <c r="K34" s="15"/>
      <c r="L34" s="3">
        <f t="shared" si="1"/>
        <v>8586072.0399999991</v>
      </c>
      <c r="M34" s="15"/>
      <c r="N34" s="3">
        <f t="shared" si="2"/>
        <v>1.1646769271691322E-7</v>
      </c>
      <c r="O34" s="15"/>
      <c r="Q34" s="16"/>
      <c r="R34" s="17"/>
      <c r="AI34" s="11"/>
      <c r="AJ34" s="4">
        <v>2930.2</v>
      </c>
    </row>
    <row r="35" spans="1:36">
      <c r="A35" s="18"/>
      <c r="B35" s="19" t="s">
        <v>17</v>
      </c>
      <c r="C35" s="3" t="s">
        <v>70</v>
      </c>
      <c r="D35" s="4">
        <v>78018.7</v>
      </c>
      <c r="E35" s="15">
        <f>AVERAGE(D35:D37)</f>
        <v>76455.933333333334</v>
      </c>
      <c r="F35" s="16">
        <f t="shared" ref="F35:H35" si="16">ROUND(E35,1)</f>
        <v>76455.899999999994</v>
      </c>
      <c r="G35" s="15">
        <f>_xlfn.STDEV.S(D35:D37)</f>
        <v>1375.5263731871244</v>
      </c>
      <c r="H35" s="17">
        <f t="shared" si="16"/>
        <v>1375.5</v>
      </c>
      <c r="J35" s="3">
        <f t="shared" si="0"/>
        <v>1.2817439921454729E-5</v>
      </c>
      <c r="K35" s="15">
        <f>AVERAGE(J35:J37)</f>
        <v>1.3082227734470556E-5</v>
      </c>
      <c r="L35" s="3">
        <f t="shared" si="1"/>
        <v>6086917549.6899996</v>
      </c>
      <c r="M35" s="15">
        <f>AVERAGE(L35:L37)</f>
        <v>5846771123.7400007</v>
      </c>
      <c r="N35" s="3">
        <f t="shared" si="2"/>
        <v>1.6428676614010143E-10</v>
      </c>
      <c r="O35" s="15">
        <f>AVERAGE(N35:N37)</f>
        <v>1.7118096652713762E-10</v>
      </c>
      <c r="Q35" s="16"/>
      <c r="R35" s="17"/>
      <c r="AJ35" s="4">
        <v>78018.7</v>
      </c>
    </row>
    <row r="36" spans="1:36">
      <c r="A36" s="18"/>
      <c r="B36" s="19"/>
      <c r="C36" s="3" t="s">
        <v>71</v>
      </c>
      <c r="D36" s="4">
        <v>75428.800000000003</v>
      </c>
      <c r="E36" s="15"/>
      <c r="F36" s="16"/>
      <c r="G36" s="15"/>
      <c r="H36" s="17"/>
      <c r="J36" s="3">
        <f t="shared" si="0"/>
        <v>1.3257535583225505E-5</v>
      </c>
      <c r="K36" s="15"/>
      <c r="L36" s="3">
        <f t="shared" si="1"/>
        <v>5689503869.4400005</v>
      </c>
      <c r="M36" s="15"/>
      <c r="N36" s="3">
        <f t="shared" si="2"/>
        <v>1.7576224974049045E-10</v>
      </c>
      <c r="O36" s="15"/>
      <c r="Q36" s="16"/>
      <c r="R36" s="17"/>
      <c r="AJ36" s="4">
        <v>75428.800000000003</v>
      </c>
    </row>
    <row r="37" spans="1:36">
      <c r="A37" s="18"/>
      <c r="B37" s="19"/>
      <c r="C37" s="3" t="s">
        <v>72</v>
      </c>
      <c r="D37" s="4">
        <v>75920.3</v>
      </c>
      <c r="E37" s="15"/>
      <c r="F37" s="16"/>
      <c r="G37" s="15"/>
      <c r="H37" s="17"/>
      <c r="J37" s="3">
        <f t="shared" si="0"/>
        <v>1.3171707698731433E-5</v>
      </c>
      <c r="K37" s="15"/>
      <c r="L37" s="3">
        <f t="shared" si="1"/>
        <v>5763891952.0900002</v>
      </c>
      <c r="M37" s="15"/>
      <c r="N37" s="3">
        <f t="shared" si="2"/>
        <v>1.734938837008209E-10</v>
      </c>
      <c r="O37" s="15"/>
      <c r="Q37" s="16"/>
      <c r="R37" s="17"/>
      <c r="AJ37" s="4">
        <v>75920.3</v>
      </c>
    </row>
    <row r="38" spans="1:36">
      <c r="A38" s="18" t="s">
        <v>73</v>
      </c>
      <c r="B38" s="17" t="s">
        <v>15</v>
      </c>
      <c r="C38" s="4" t="s">
        <v>74</v>
      </c>
      <c r="D38" s="4">
        <v>4007.9</v>
      </c>
      <c r="E38" s="15">
        <f>AVERAGE(D38:D40)</f>
        <v>4030.5333333333333</v>
      </c>
      <c r="F38" s="16">
        <f t="shared" ref="F38" si="17">ROUND(E38,1)</f>
        <v>4030.5</v>
      </c>
      <c r="G38" s="15">
        <f>_xlfn.STDEV.S(D38:D40)</f>
        <v>21.040991738350421</v>
      </c>
      <c r="H38" s="17">
        <f t="shared" ref="H38" si="18">ROUND(G38,1)</f>
        <v>21</v>
      </c>
      <c r="J38" s="3">
        <f t="shared" ref="J38:J55" si="19">1/D38</f>
        <v>2.4950722323411261E-4</v>
      </c>
      <c r="K38" s="15">
        <f>AVERAGE(J38:J40)</f>
        <v>2.4811063703199102E-4</v>
      </c>
      <c r="L38" s="3">
        <f t="shared" ref="L38:L55" si="20">D38^2</f>
        <v>16063262.41</v>
      </c>
      <c r="M38" s="15">
        <f>AVERAGE(L38:L40)</f>
        <v>16245494.1</v>
      </c>
      <c r="N38" s="3">
        <f t="shared" ref="N38:N55" si="21">J38^2</f>
        <v>6.2253854445997306E-8</v>
      </c>
      <c r="O38" s="15">
        <f>AVERAGE(N38:N40)</f>
        <v>6.1560009623681023E-8</v>
      </c>
      <c r="Q38" s="16">
        <f>F41/F38</f>
        <v>21.99364843071579</v>
      </c>
      <c r="R38" s="17">
        <f>SQRT(M41*O38-E41*E41*K38*K38)</f>
        <v>0.4680406090997683</v>
      </c>
    </row>
    <row r="39" spans="1:36">
      <c r="A39" s="18"/>
      <c r="B39" s="17"/>
      <c r="C39" s="4" t="s">
        <v>75</v>
      </c>
      <c r="D39" s="4">
        <v>4034.2</v>
      </c>
      <c r="E39" s="15"/>
      <c r="F39" s="16"/>
      <c r="G39" s="15"/>
      <c r="H39" s="17"/>
      <c r="J39" s="3">
        <f t="shared" si="19"/>
        <v>2.4788062069307421E-4</v>
      </c>
      <c r="K39" s="15"/>
      <c r="L39" s="3">
        <f t="shared" si="20"/>
        <v>16274769.639999999</v>
      </c>
      <c r="M39" s="15"/>
      <c r="N39" s="3">
        <f t="shared" si="21"/>
        <v>6.1444802115183737E-8</v>
      </c>
      <c r="O39" s="15"/>
      <c r="Q39" s="16"/>
      <c r="R39" s="17"/>
    </row>
    <row r="40" spans="1:36">
      <c r="A40" s="18"/>
      <c r="B40" s="17"/>
      <c r="C40" s="4" t="s">
        <v>76</v>
      </c>
      <c r="D40" s="4">
        <v>4049.5</v>
      </c>
      <c r="E40" s="15"/>
      <c r="F40" s="16"/>
      <c r="G40" s="15"/>
      <c r="H40" s="17"/>
      <c r="J40" s="3">
        <f t="shared" si="19"/>
        <v>2.4694406716878629E-4</v>
      </c>
      <c r="K40" s="15"/>
      <c r="L40" s="3">
        <f t="shared" si="20"/>
        <v>16398450.25</v>
      </c>
      <c r="M40" s="15"/>
      <c r="N40" s="3">
        <f t="shared" si="21"/>
        <v>6.0981372309862038E-8</v>
      </c>
      <c r="O40" s="15"/>
      <c r="Q40" s="16"/>
      <c r="R40" s="17"/>
    </row>
    <row r="41" spans="1:36">
      <c r="A41" s="18"/>
      <c r="B41" s="19" t="s">
        <v>17</v>
      </c>
      <c r="C41" s="4" t="s">
        <v>77</v>
      </c>
      <c r="D41" s="4">
        <v>88307.3</v>
      </c>
      <c r="E41" s="15">
        <f>AVERAGE(D41:D43)</f>
        <v>88645.366666666654</v>
      </c>
      <c r="F41" s="16">
        <f t="shared" ref="F41" si="22">ROUND(E41,1)</f>
        <v>88645.4</v>
      </c>
      <c r="G41" s="15">
        <f>_xlfn.STDEV.S(D41:D43)</f>
        <v>2263.4151548784284</v>
      </c>
      <c r="H41" s="17">
        <f t="shared" ref="H41" si="23">ROUND(G41,1)</f>
        <v>2263.4</v>
      </c>
      <c r="J41" s="3">
        <f t="shared" si="19"/>
        <v>1.1324092119224572E-5</v>
      </c>
      <c r="K41" s="15">
        <f>AVERAGE(J41:J43)</f>
        <v>1.1285784277803099E-5</v>
      </c>
      <c r="L41" s="3">
        <f t="shared" si="20"/>
        <v>7798179233.2900009</v>
      </c>
      <c r="M41" s="15">
        <f>AVERAGE(L41:L43)</f>
        <v>7861416396.9100008</v>
      </c>
      <c r="N41" s="3">
        <f t="shared" si="21"/>
        <v>1.2823506232468405E-10</v>
      </c>
      <c r="O41" s="15">
        <f>AVERAGE(N41:N43)</f>
        <v>1.2742370240685296E-10</v>
      </c>
      <c r="Q41" s="16"/>
      <c r="R41" s="17"/>
    </row>
    <row r="42" spans="1:36">
      <c r="A42" s="18"/>
      <c r="B42" s="19"/>
      <c r="C42" s="4" t="s">
        <v>78</v>
      </c>
      <c r="D42" s="4">
        <v>91058.8</v>
      </c>
      <c r="E42" s="15"/>
      <c r="F42" s="16"/>
      <c r="G42" s="15"/>
      <c r="H42" s="17"/>
      <c r="J42" s="3">
        <f t="shared" si="19"/>
        <v>1.0981914982406972E-5</v>
      </c>
      <c r="K42" s="15"/>
      <c r="L42" s="3">
        <f t="shared" si="20"/>
        <v>8291705057.4400005</v>
      </c>
      <c r="M42" s="15"/>
      <c r="N42" s="3">
        <f t="shared" si="21"/>
        <v>1.2060245668081472E-10</v>
      </c>
      <c r="O42" s="15"/>
      <c r="Q42" s="16"/>
      <c r="R42" s="17"/>
    </row>
    <row r="43" spans="1:36">
      <c r="A43" s="18"/>
      <c r="B43" s="19"/>
      <c r="C43" s="4" t="s">
        <v>79</v>
      </c>
      <c r="D43" s="4">
        <v>86570</v>
      </c>
      <c r="E43" s="15"/>
      <c r="F43" s="16"/>
      <c r="G43" s="15"/>
      <c r="H43" s="17"/>
      <c r="J43" s="3">
        <f t="shared" si="19"/>
        <v>1.1551345731777752E-5</v>
      </c>
      <c r="K43" s="15"/>
      <c r="L43" s="3">
        <f t="shared" si="20"/>
        <v>7494364900</v>
      </c>
      <c r="M43" s="15"/>
      <c r="N43" s="3">
        <f t="shared" si="21"/>
        <v>1.3343358821506008E-10</v>
      </c>
      <c r="O43" s="15"/>
      <c r="Q43" s="16"/>
      <c r="R43" s="17"/>
    </row>
    <row r="44" spans="1:36">
      <c r="A44" s="18" t="s">
        <v>80</v>
      </c>
      <c r="B44" s="17" t="s">
        <v>15</v>
      </c>
      <c r="C44" s="4" t="s">
        <v>81</v>
      </c>
      <c r="D44" s="4">
        <v>1997.5</v>
      </c>
      <c r="E44" s="15">
        <f>AVERAGE(D44:D46)</f>
        <v>2037.3999999999999</v>
      </c>
      <c r="F44" s="16">
        <f t="shared" ref="F44" si="24">ROUND(E44,1)</f>
        <v>2037.4</v>
      </c>
      <c r="G44" s="15">
        <f>_xlfn.STDEV.S(D44:D46)</f>
        <v>34.95096565189575</v>
      </c>
      <c r="H44" s="17">
        <f t="shared" ref="H44" si="25">ROUND(G44,1)</f>
        <v>35</v>
      </c>
      <c r="J44" s="3">
        <f t="shared" si="19"/>
        <v>5.006257822277847E-4</v>
      </c>
      <c r="K44" s="15">
        <f>AVERAGE(J44:J46)</f>
        <v>4.9091881575600877E-4</v>
      </c>
      <c r="L44" s="3">
        <f t="shared" si="20"/>
        <v>3990006.25</v>
      </c>
      <c r="M44" s="15">
        <f>AVERAGE(L44:L46)</f>
        <v>4151813.1399999992</v>
      </c>
      <c r="N44" s="3">
        <f t="shared" si="21"/>
        <v>2.5062617383118131E-7</v>
      </c>
      <c r="O44" s="15">
        <f>AVERAGE(N44:N46)</f>
        <v>2.4104942191491212E-7</v>
      </c>
      <c r="Q44" s="16">
        <f>F47/F44</f>
        <v>25.888092667124766</v>
      </c>
      <c r="R44" s="17">
        <f t="shared" ref="R44" si="26">SQRT(M47*O44-E47*E47*K44*K44)</f>
        <v>0.44567972495569758</v>
      </c>
    </row>
    <row r="45" spans="1:36">
      <c r="A45" s="18"/>
      <c r="B45" s="17"/>
      <c r="C45" s="4" t="s">
        <v>82</v>
      </c>
      <c r="D45" s="4">
        <v>2052.1</v>
      </c>
      <c r="E45" s="15"/>
      <c r="F45" s="16"/>
      <c r="G45" s="15"/>
      <c r="H45" s="17"/>
      <c r="J45" s="3">
        <f t="shared" si="19"/>
        <v>4.8730568685736563E-4</v>
      </c>
      <c r="K45" s="15"/>
      <c r="L45" s="3">
        <f t="shared" si="20"/>
        <v>4211114.4099999992</v>
      </c>
      <c r="M45" s="15"/>
      <c r="N45" s="3">
        <f t="shared" si="21"/>
        <v>2.3746683244352889E-7</v>
      </c>
      <c r="O45" s="15"/>
      <c r="Q45" s="16"/>
      <c r="R45" s="17"/>
    </row>
    <row r="46" spans="1:36">
      <c r="A46" s="18"/>
      <c r="B46" s="17"/>
      <c r="C46" s="4" t="s">
        <v>83</v>
      </c>
      <c r="D46" s="4">
        <v>2062.6</v>
      </c>
      <c r="E46" s="15"/>
      <c r="F46" s="16"/>
      <c r="G46" s="15"/>
      <c r="H46" s="17"/>
      <c r="J46" s="3">
        <f t="shared" si="19"/>
        <v>4.8482497818287603E-4</v>
      </c>
      <c r="K46" s="15"/>
      <c r="L46" s="3">
        <f t="shared" si="20"/>
        <v>4254318.76</v>
      </c>
      <c r="M46" s="15"/>
      <c r="N46" s="3">
        <f t="shared" si="21"/>
        <v>2.3505525947002623E-7</v>
      </c>
      <c r="O46" s="15"/>
      <c r="Q46" s="16"/>
      <c r="R46" s="17"/>
    </row>
    <row r="47" spans="1:36">
      <c r="A47" s="18"/>
      <c r="B47" s="19" t="s">
        <v>17</v>
      </c>
      <c r="C47" s="4" t="s">
        <v>84</v>
      </c>
      <c r="D47" s="4">
        <v>52011.8</v>
      </c>
      <c r="E47" s="15">
        <f>AVERAGE(D47:D49)</f>
        <v>52744.366666666661</v>
      </c>
      <c r="F47" s="16">
        <f t="shared" ref="F47" si="27">ROUND(E47,1)</f>
        <v>52744.4</v>
      </c>
      <c r="G47" s="15">
        <f>_xlfn.STDEV.S(D47:D49)</f>
        <v>634.57469484161572</v>
      </c>
      <c r="H47" s="17">
        <f t="shared" ref="H47" si="28">ROUND(G47,1)</f>
        <v>634.6</v>
      </c>
      <c r="J47" s="3">
        <f t="shared" si="19"/>
        <v>1.9226406315489946E-5</v>
      </c>
      <c r="K47" s="15">
        <f>AVERAGE(J47:J49)</f>
        <v>1.8961213206513066E-5</v>
      </c>
      <c r="L47" s="3">
        <f t="shared" si="20"/>
        <v>2705227339.2400002</v>
      </c>
      <c r="M47" s="15">
        <f>AVERAGE(L47:L49)</f>
        <v>2782236671.7633328</v>
      </c>
      <c r="N47" s="3">
        <f t="shared" si="21"/>
        <v>3.6965469980831171E-10</v>
      </c>
      <c r="O47" s="15">
        <f>AVERAGE(N47:N49)</f>
        <v>3.5956278626074345E-10</v>
      </c>
      <c r="Q47" s="16"/>
      <c r="R47" s="17"/>
    </row>
    <row r="48" spans="1:36">
      <c r="A48" s="18"/>
      <c r="B48" s="19"/>
      <c r="C48" s="4" t="s">
        <v>85</v>
      </c>
      <c r="D48" s="4">
        <v>53124.6</v>
      </c>
      <c r="E48" s="15"/>
      <c r="F48" s="16"/>
      <c r="G48" s="15"/>
      <c r="H48" s="17"/>
      <c r="J48" s="3">
        <f t="shared" si="19"/>
        <v>1.8823671142935666E-5</v>
      </c>
      <c r="K48" s="15"/>
      <c r="L48" s="3">
        <f t="shared" si="20"/>
        <v>2822223125.1599998</v>
      </c>
      <c r="M48" s="15"/>
      <c r="N48" s="3">
        <f t="shared" si="21"/>
        <v>3.5433059529738892E-10</v>
      </c>
      <c r="O48" s="15"/>
      <c r="Q48" s="16"/>
      <c r="R48" s="17"/>
    </row>
    <row r="49" spans="1:41">
      <c r="A49" s="18"/>
      <c r="B49" s="19"/>
      <c r="C49" s="4" t="s">
        <v>86</v>
      </c>
      <c r="D49" s="4">
        <v>53096.7</v>
      </c>
      <c r="E49" s="15"/>
      <c r="F49" s="16"/>
      <c r="G49" s="15"/>
      <c r="H49" s="17"/>
      <c r="J49" s="3">
        <f t="shared" si="19"/>
        <v>1.8833562161113593E-5</v>
      </c>
      <c r="K49" s="15"/>
      <c r="L49" s="3">
        <f t="shared" si="20"/>
        <v>2819259550.8899999</v>
      </c>
      <c r="M49" s="15"/>
      <c r="N49" s="3">
        <f t="shared" si="21"/>
        <v>3.5470306367652971E-10</v>
      </c>
      <c r="O49" s="15"/>
      <c r="Q49" s="16"/>
      <c r="R49" s="17"/>
    </row>
    <row r="50" spans="1:41">
      <c r="A50" s="18" t="s">
        <v>87</v>
      </c>
      <c r="B50" s="17" t="s">
        <v>15</v>
      </c>
      <c r="C50" s="4" t="s">
        <v>88</v>
      </c>
      <c r="D50" s="4">
        <v>2933.4</v>
      </c>
      <c r="E50" s="15">
        <f>AVERAGE(D50:D52)</f>
        <v>2959.9</v>
      </c>
      <c r="F50" s="16">
        <f t="shared" ref="F50" si="29">ROUND(E50,1)</f>
        <v>2959.9</v>
      </c>
      <c r="G50" s="15">
        <f>_xlfn.STDEV.S(D50:D52)</f>
        <v>29.012928152808016</v>
      </c>
      <c r="H50" s="17">
        <f t="shared" ref="H50" si="30">ROUND(G50,1)</f>
        <v>29</v>
      </c>
      <c r="J50" s="3">
        <f t="shared" si="19"/>
        <v>3.40901343151292E-4</v>
      </c>
      <c r="K50" s="15">
        <f>AVERAGE(J50:J52)</f>
        <v>3.3787084574682076E-4</v>
      </c>
      <c r="L50" s="3">
        <f t="shared" si="20"/>
        <v>8604835.5600000005</v>
      </c>
      <c r="M50" s="15">
        <f>AVERAGE(L50:L52)</f>
        <v>8761569.1766666677</v>
      </c>
      <c r="N50" s="3">
        <f t="shared" si="21"/>
        <v>1.1621372576235494E-7</v>
      </c>
      <c r="O50" s="15">
        <f>AVERAGE(N50:N52)</f>
        <v>1.1416398860969875E-7</v>
      </c>
      <c r="Q50" s="16">
        <f>F53/F50</f>
        <v>26.948748268522586</v>
      </c>
      <c r="R50" s="17">
        <f t="shared" ref="R50" si="31">SQRT(M53*O50-E53*E53*K50*K50)</f>
        <v>0.79166524991645404</v>
      </c>
    </row>
    <row r="51" spans="1:41">
      <c r="A51" s="18"/>
      <c r="B51" s="17"/>
      <c r="C51" s="4" t="s">
        <v>89</v>
      </c>
      <c r="D51" s="4">
        <v>2955.4</v>
      </c>
      <c r="E51" s="15"/>
      <c r="F51" s="16"/>
      <c r="G51" s="15"/>
      <c r="H51" s="17"/>
      <c r="J51" s="3">
        <f t="shared" si="19"/>
        <v>3.3836367327603708E-4</v>
      </c>
      <c r="K51" s="15"/>
      <c r="L51" s="3">
        <f t="shared" si="20"/>
        <v>8734389.1600000001</v>
      </c>
      <c r="M51" s="15"/>
      <c r="N51" s="3">
        <f t="shared" si="21"/>
        <v>1.1448997539285277E-7</v>
      </c>
      <c r="O51" s="15"/>
      <c r="Q51" s="16"/>
      <c r="R51" s="17"/>
    </row>
    <row r="52" spans="1:41">
      <c r="A52" s="18"/>
      <c r="B52" s="17"/>
      <c r="C52" s="4" t="s">
        <v>90</v>
      </c>
      <c r="D52" s="4">
        <v>2990.9</v>
      </c>
      <c r="E52" s="15"/>
      <c r="F52" s="16"/>
      <c r="G52" s="15"/>
      <c r="H52" s="17"/>
      <c r="J52" s="3">
        <f t="shared" si="19"/>
        <v>3.3434752081313316E-4</v>
      </c>
      <c r="K52" s="15"/>
      <c r="L52" s="3">
        <f t="shared" si="20"/>
        <v>8945482.8100000005</v>
      </c>
      <c r="M52" s="15"/>
      <c r="N52" s="3">
        <f t="shared" si="21"/>
        <v>1.1178826467388851E-7</v>
      </c>
      <c r="O52" s="15"/>
      <c r="Q52" s="16"/>
      <c r="R52" s="17"/>
    </row>
    <row r="53" spans="1:41">
      <c r="A53" s="18"/>
      <c r="B53" s="19" t="s">
        <v>17</v>
      </c>
      <c r="C53" s="4" t="s">
        <v>91</v>
      </c>
      <c r="D53" s="4">
        <v>77672.3</v>
      </c>
      <c r="E53" s="15">
        <f>AVERAGE(D53:D55)</f>
        <v>79765.566666666666</v>
      </c>
      <c r="F53" s="16">
        <f t="shared" ref="F53" si="32">ROUND(E53,1)</f>
        <v>79765.600000000006</v>
      </c>
      <c r="G53" s="15">
        <f>_xlfn.STDEV.S(D53:D55)</f>
        <v>2761.5296926401693</v>
      </c>
      <c r="H53" s="17">
        <f t="shared" ref="H53" si="33">ROUND(G53,1)</f>
        <v>2761.5</v>
      </c>
      <c r="J53" s="3">
        <f t="shared" si="19"/>
        <v>1.2874602657575479E-5</v>
      </c>
      <c r="K53" s="15">
        <f>AVERAGE(J53:J55)</f>
        <v>1.2546599352980379E-5</v>
      </c>
      <c r="L53" s="3">
        <f t="shared" si="20"/>
        <v>6032986187.2900009</v>
      </c>
      <c r="M53" s="15">
        <f>AVERAGE(L53:L55)</f>
        <v>6367629656.4833336</v>
      </c>
      <c r="N53" s="3">
        <f t="shared" si="21"/>
        <v>1.6575539359044959E-10</v>
      </c>
      <c r="O53" s="15">
        <f>AVERAGE(N53:N55)</f>
        <v>1.5753887508076096E-10</v>
      </c>
      <c r="Q53" s="16"/>
      <c r="R53" s="17"/>
    </row>
    <row r="54" spans="1:41">
      <c r="A54" s="18"/>
      <c r="B54" s="19"/>
      <c r="C54" s="4" t="s">
        <v>92</v>
      </c>
      <c r="D54" s="4">
        <v>78729</v>
      </c>
      <c r="E54" s="15"/>
      <c r="F54" s="16"/>
      <c r="G54" s="15"/>
      <c r="H54" s="17"/>
      <c r="J54" s="3">
        <f t="shared" si="19"/>
        <v>1.2701799845038042E-5</v>
      </c>
      <c r="K54" s="15"/>
      <c r="L54" s="3">
        <f t="shared" si="20"/>
        <v>6198255441</v>
      </c>
      <c r="M54" s="15"/>
      <c r="N54" s="3">
        <f t="shared" si="21"/>
        <v>1.6133571930340843E-10</v>
      </c>
      <c r="O54" s="15"/>
      <c r="Q54" s="16"/>
      <c r="R54" s="17"/>
    </row>
    <row r="55" spans="1:41">
      <c r="A55" s="18"/>
      <c r="B55" s="19"/>
      <c r="C55" s="4" t="s">
        <v>93</v>
      </c>
      <c r="D55" s="4">
        <v>82895.399999999994</v>
      </c>
      <c r="E55" s="15"/>
      <c r="F55" s="16"/>
      <c r="G55" s="15"/>
      <c r="H55" s="17"/>
      <c r="J55" s="3">
        <f t="shared" si="19"/>
        <v>1.2063395556327615E-5</v>
      </c>
      <c r="K55" s="15"/>
      <c r="L55" s="3">
        <f t="shared" si="20"/>
        <v>6871647341.1599989</v>
      </c>
      <c r="M55" s="15"/>
      <c r="N55" s="3">
        <f t="shared" si="21"/>
        <v>1.4552551234842484E-10</v>
      </c>
      <c r="O55" s="15"/>
      <c r="Q55" s="16"/>
      <c r="R55" s="17"/>
    </row>
    <row r="64" spans="1:41">
      <c r="U64" s="1" t="s">
        <v>12</v>
      </c>
      <c r="V64" s="1" t="s">
        <v>14</v>
      </c>
      <c r="W64" s="1" t="s">
        <v>15</v>
      </c>
      <c r="X64" s="1" t="s">
        <v>16</v>
      </c>
      <c r="Y64" s="1" t="s">
        <v>17</v>
      </c>
      <c r="Z64" s="1" t="s">
        <v>18</v>
      </c>
      <c r="AB64" s="12" t="s">
        <v>15</v>
      </c>
      <c r="AC64" s="13"/>
      <c r="AD64" s="13"/>
      <c r="AE64" s="13"/>
      <c r="AF64" s="13"/>
      <c r="AG64" s="14"/>
      <c r="AH64" s="12" t="s">
        <v>17</v>
      </c>
      <c r="AI64" s="13"/>
      <c r="AJ64" s="13"/>
      <c r="AK64" s="13"/>
      <c r="AL64" s="13"/>
      <c r="AM64" s="14"/>
      <c r="AN64" s="12" t="s">
        <v>12</v>
      </c>
      <c r="AO64" s="14"/>
    </row>
    <row r="65" spans="9:41">
      <c r="P65" s="1" t="s">
        <v>30</v>
      </c>
      <c r="R65" s="1" t="s">
        <v>94</v>
      </c>
      <c r="S65" s="1" t="s">
        <v>21</v>
      </c>
      <c r="T65" s="1" t="s">
        <v>22</v>
      </c>
      <c r="U65" s="1">
        <v>22.422763421945842</v>
      </c>
      <c r="V65" s="1">
        <v>0.60798108973820253</v>
      </c>
      <c r="W65" s="1">
        <v>4036.3</v>
      </c>
      <c r="X65" s="1">
        <v>87.1</v>
      </c>
      <c r="Y65" s="1">
        <v>90505</v>
      </c>
      <c r="Z65" s="1">
        <v>2272.5</v>
      </c>
      <c r="AB65" s="7"/>
      <c r="AG65" s="6"/>
      <c r="AH65" s="7"/>
      <c r="AM65" s="6"/>
      <c r="AN65" s="7"/>
      <c r="AO65" s="6"/>
    </row>
    <row r="66" spans="9:41">
      <c r="P66" s="1" t="s">
        <v>33</v>
      </c>
      <c r="R66" s="1" t="s">
        <v>95</v>
      </c>
      <c r="S66" s="1" t="s">
        <v>24</v>
      </c>
      <c r="T66" s="1" t="s">
        <v>25</v>
      </c>
      <c r="U66" s="1">
        <v>23.624094707520893</v>
      </c>
      <c r="V66" s="1">
        <v>1.5191945769426911</v>
      </c>
      <c r="W66" s="1">
        <v>2154</v>
      </c>
      <c r="X66" s="1">
        <v>146.1</v>
      </c>
      <c r="Y66" s="1">
        <v>50886.3</v>
      </c>
      <c r="Z66" s="1">
        <v>1760</v>
      </c>
      <c r="AB66" s="7"/>
      <c r="AG66" s="6"/>
      <c r="AH66" s="7"/>
      <c r="AM66" s="6"/>
      <c r="AN66" s="7"/>
      <c r="AO66" s="6"/>
    </row>
    <row r="67" spans="9:41">
      <c r="P67" s="1" t="s">
        <v>36</v>
      </c>
      <c r="S67" s="1" t="s">
        <v>27</v>
      </c>
      <c r="T67" s="1" t="s">
        <v>28</v>
      </c>
      <c r="U67" s="1">
        <v>26.944810572687224</v>
      </c>
      <c r="V67" s="1">
        <v>0.77275008606915874</v>
      </c>
      <c r="W67" s="1">
        <v>2837.5</v>
      </c>
      <c r="X67" s="1">
        <v>86.1</v>
      </c>
      <c r="Y67" s="1">
        <v>76455.899999999994</v>
      </c>
      <c r="Z67" s="1">
        <v>1375.5</v>
      </c>
      <c r="AB67" s="7" t="s">
        <v>96</v>
      </c>
      <c r="AC67" s="1">
        <v>4036.3</v>
      </c>
      <c r="AD67" s="1">
        <v>87.1</v>
      </c>
      <c r="AE67" s="1">
        <v>4114.3</v>
      </c>
      <c r="AF67" s="1">
        <v>3942.3</v>
      </c>
      <c r="AG67" s="6">
        <v>4052.4</v>
      </c>
      <c r="AH67" s="7" t="s">
        <v>96</v>
      </c>
      <c r="AI67" s="1">
        <v>90505</v>
      </c>
      <c r="AJ67" s="1">
        <v>2272.5</v>
      </c>
      <c r="AK67" s="1">
        <v>91029.9</v>
      </c>
      <c r="AL67" s="1">
        <v>92469.2</v>
      </c>
      <c r="AM67" s="6">
        <v>88016</v>
      </c>
      <c r="AN67" s="7">
        <v>22.422763421945842</v>
      </c>
      <c r="AO67" s="6">
        <v>0.60798108973820253</v>
      </c>
    </row>
    <row r="68" spans="9:41">
      <c r="S68" s="1" t="s">
        <v>30</v>
      </c>
      <c r="T68" s="1" t="s">
        <v>31</v>
      </c>
      <c r="U68" s="1">
        <v>21.99364843071579</v>
      </c>
      <c r="V68" s="1">
        <v>0.4680406090997683</v>
      </c>
      <c r="W68" s="1">
        <v>4030.5</v>
      </c>
      <c r="X68" s="1">
        <v>21</v>
      </c>
      <c r="Y68" s="1">
        <v>88645.4</v>
      </c>
      <c r="Z68" s="1">
        <v>2263.4</v>
      </c>
      <c r="AB68" s="7" t="s">
        <v>97</v>
      </c>
      <c r="AC68" s="1">
        <v>4030.5</v>
      </c>
      <c r="AD68" s="1">
        <v>21</v>
      </c>
      <c r="AE68" s="1">
        <v>4007.9</v>
      </c>
      <c r="AF68" s="1">
        <v>4034.2</v>
      </c>
      <c r="AG68" s="6">
        <v>4049.5</v>
      </c>
      <c r="AH68" s="7" t="s">
        <v>97</v>
      </c>
      <c r="AI68" s="1">
        <v>88645.4</v>
      </c>
      <c r="AJ68" s="1">
        <v>2263.4</v>
      </c>
      <c r="AK68" s="1">
        <v>88307.3</v>
      </c>
      <c r="AL68" s="1">
        <v>91058.8</v>
      </c>
      <c r="AM68" s="6">
        <v>86570</v>
      </c>
      <c r="AN68" s="7">
        <v>21.99364843071579</v>
      </c>
      <c r="AO68" s="6">
        <v>0.4680406090997683</v>
      </c>
    </row>
    <row r="69" spans="9:41">
      <c r="S69" s="1" t="s">
        <v>33</v>
      </c>
      <c r="T69" s="1" t="s">
        <v>34</v>
      </c>
      <c r="U69" s="1">
        <v>25.888092667124766</v>
      </c>
      <c r="V69" s="1">
        <v>0.44567972495569758</v>
      </c>
      <c r="W69" s="1">
        <v>2037.4</v>
      </c>
      <c r="X69" s="1">
        <v>35</v>
      </c>
      <c r="Y69" s="1">
        <v>52744.4</v>
      </c>
      <c r="Z69" s="1">
        <v>634.6</v>
      </c>
      <c r="AB69" s="7"/>
      <c r="AG69" s="6"/>
      <c r="AH69" s="7"/>
      <c r="AM69" s="6"/>
      <c r="AN69" s="7"/>
      <c r="AO69" s="6"/>
    </row>
    <row r="70" spans="9:41">
      <c r="S70" s="1" t="s">
        <v>36</v>
      </c>
      <c r="T70" s="1" t="s">
        <v>37</v>
      </c>
      <c r="U70" s="1">
        <v>26.948748268522586</v>
      </c>
      <c r="V70" s="1">
        <v>0.79166524991645404</v>
      </c>
      <c r="W70" s="1">
        <v>2959.9</v>
      </c>
      <c r="X70" s="1">
        <v>29</v>
      </c>
      <c r="Y70" s="1">
        <v>79765.600000000006</v>
      </c>
      <c r="Z70" s="1">
        <v>2761.5</v>
      </c>
      <c r="AB70" s="7" t="s">
        <v>96</v>
      </c>
      <c r="AC70" s="1">
        <v>2154</v>
      </c>
      <c r="AD70" s="1">
        <v>146.1</v>
      </c>
      <c r="AE70" s="1">
        <v>2253.9</v>
      </c>
      <c r="AF70" s="1">
        <v>2221.6999999999998</v>
      </c>
      <c r="AG70" s="6">
        <v>1986.3</v>
      </c>
      <c r="AH70" s="7" t="s">
        <v>96</v>
      </c>
      <c r="AI70" s="1">
        <v>50886.3</v>
      </c>
      <c r="AJ70" s="1">
        <v>1760</v>
      </c>
      <c r="AK70" s="1">
        <v>50967.4</v>
      </c>
      <c r="AL70" s="1">
        <v>49087.1</v>
      </c>
      <c r="AM70" s="6">
        <v>52604.3</v>
      </c>
      <c r="AN70" s="7">
        <v>23.624094707520893</v>
      </c>
      <c r="AO70" s="6">
        <v>1.5191945769426911</v>
      </c>
    </row>
    <row r="71" spans="9:41">
      <c r="I71" s="1" t="s">
        <v>15</v>
      </c>
      <c r="L71" s="1" t="s">
        <v>17</v>
      </c>
      <c r="AB71" s="7" t="s">
        <v>97</v>
      </c>
      <c r="AC71" s="1">
        <v>2037.4</v>
      </c>
      <c r="AD71" s="1">
        <v>35</v>
      </c>
      <c r="AE71" s="1">
        <v>1997.5</v>
      </c>
      <c r="AF71" s="1">
        <v>2052.1</v>
      </c>
      <c r="AG71" s="6">
        <v>2062.6</v>
      </c>
      <c r="AH71" s="7" t="s">
        <v>97</v>
      </c>
      <c r="AI71" s="1">
        <v>52744.4</v>
      </c>
      <c r="AJ71" s="1">
        <v>634.6</v>
      </c>
      <c r="AK71" s="1">
        <v>52011.8</v>
      </c>
      <c r="AL71" s="1">
        <v>53124.6</v>
      </c>
      <c r="AM71" s="6">
        <v>53096.7</v>
      </c>
      <c r="AN71" s="7">
        <v>25.888092667124766</v>
      </c>
      <c r="AO71" s="6">
        <v>0.44567972495569758</v>
      </c>
    </row>
    <row r="72" spans="9:41">
      <c r="I72" s="11" t="s">
        <v>30</v>
      </c>
      <c r="J72" s="4">
        <v>4114.3</v>
      </c>
      <c r="L72" s="11" t="s">
        <v>30</v>
      </c>
      <c r="M72" s="4">
        <v>91029.9</v>
      </c>
      <c r="AB72" s="7"/>
      <c r="AG72" s="6"/>
      <c r="AH72" s="7"/>
      <c r="AM72" s="6"/>
      <c r="AN72" s="7"/>
      <c r="AO72" s="6"/>
    </row>
    <row r="73" spans="9:41">
      <c r="I73" s="11"/>
      <c r="J73" s="4">
        <v>3942.3</v>
      </c>
      <c r="L73" s="11"/>
      <c r="M73" s="4">
        <v>92469.2</v>
      </c>
      <c r="AB73" s="7" t="s">
        <v>96</v>
      </c>
      <c r="AC73" s="1">
        <v>2837.5</v>
      </c>
      <c r="AD73" s="1">
        <v>86.1</v>
      </c>
      <c r="AE73" s="1">
        <v>2822.4</v>
      </c>
      <c r="AF73" s="1">
        <v>2759.9</v>
      </c>
      <c r="AG73" s="6">
        <v>2930.2</v>
      </c>
      <c r="AH73" s="7" t="s">
        <v>96</v>
      </c>
      <c r="AI73" s="1">
        <v>76455.899999999994</v>
      </c>
      <c r="AJ73" s="1">
        <v>1375.5</v>
      </c>
      <c r="AK73" s="1">
        <v>78018.7</v>
      </c>
      <c r="AL73" s="1">
        <v>75428.800000000003</v>
      </c>
      <c r="AM73" s="6">
        <v>75920.3</v>
      </c>
      <c r="AN73" s="7">
        <v>26.944810572687224</v>
      </c>
      <c r="AO73" s="6">
        <v>0.77275008606915874</v>
      </c>
    </row>
    <row r="74" spans="9:41">
      <c r="I74" s="11"/>
      <c r="J74" s="4">
        <v>4052.4</v>
      </c>
      <c r="L74" s="11"/>
      <c r="M74" s="4">
        <v>88016</v>
      </c>
      <c r="AB74" s="8" t="s">
        <v>97</v>
      </c>
      <c r="AC74" s="9">
        <v>2959.9</v>
      </c>
      <c r="AD74" s="9">
        <v>29</v>
      </c>
      <c r="AE74" s="9">
        <v>2933.4</v>
      </c>
      <c r="AF74" s="9">
        <v>2955.4</v>
      </c>
      <c r="AG74" s="10">
        <v>2990.9</v>
      </c>
      <c r="AH74" s="8" t="s">
        <v>97</v>
      </c>
      <c r="AI74" s="9">
        <v>79765.600000000006</v>
      </c>
      <c r="AJ74" s="9">
        <v>2761.5</v>
      </c>
      <c r="AK74" s="9">
        <v>77672.3</v>
      </c>
      <c r="AL74" s="9">
        <v>78729</v>
      </c>
      <c r="AM74" s="10">
        <v>82895.399999999994</v>
      </c>
      <c r="AN74" s="8">
        <v>26.948748268522586</v>
      </c>
      <c r="AO74" s="10">
        <v>0.79166524991645404</v>
      </c>
    </row>
    <row r="75" spans="9:41">
      <c r="I75" s="11" t="s">
        <v>98</v>
      </c>
      <c r="J75" s="4">
        <v>4007.9</v>
      </c>
      <c r="L75" s="11" t="s">
        <v>98</v>
      </c>
      <c r="M75" s="4">
        <v>88307.3</v>
      </c>
    </row>
    <row r="76" spans="9:41">
      <c r="I76" s="11"/>
      <c r="J76" s="4">
        <v>4034.2</v>
      </c>
      <c r="L76" s="11"/>
      <c r="M76" s="4">
        <v>91058.8</v>
      </c>
    </row>
    <row r="77" spans="9:41">
      <c r="I77" s="11"/>
      <c r="J77" s="4">
        <v>4049.5</v>
      </c>
      <c r="L77" s="11"/>
      <c r="M77" s="4">
        <v>86570</v>
      </c>
    </row>
    <row r="78" spans="9:41">
      <c r="I78" s="11" t="s">
        <v>33</v>
      </c>
      <c r="J78" s="4">
        <v>2253.9</v>
      </c>
      <c r="L78" s="11" t="s">
        <v>33</v>
      </c>
      <c r="M78" s="4">
        <v>50967.4</v>
      </c>
    </row>
    <row r="79" spans="9:41">
      <c r="I79" s="11"/>
      <c r="J79" s="4">
        <v>2221.6999999999998</v>
      </c>
      <c r="L79" s="11"/>
      <c r="M79" s="4">
        <v>49087.1</v>
      </c>
    </row>
    <row r="80" spans="9:41">
      <c r="I80" s="11"/>
      <c r="J80" s="4">
        <v>1986.3</v>
      </c>
      <c r="L80" s="11"/>
      <c r="M80" s="4">
        <v>52604.3</v>
      </c>
    </row>
    <row r="81" spans="9:13">
      <c r="I81" s="11" t="s">
        <v>99</v>
      </c>
      <c r="J81" s="4">
        <v>1997.5</v>
      </c>
      <c r="L81" s="11" t="s">
        <v>99</v>
      </c>
      <c r="M81" s="4">
        <v>52011.8</v>
      </c>
    </row>
    <row r="82" spans="9:13">
      <c r="I82" s="11"/>
      <c r="J82" s="4">
        <v>2052.1</v>
      </c>
      <c r="L82" s="11"/>
      <c r="M82" s="4">
        <v>53124.6</v>
      </c>
    </row>
    <row r="83" spans="9:13">
      <c r="I83" s="11"/>
      <c r="J83" s="4">
        <v>2062.6</v>
      </c>
      <c r="L83" s="11"/>
      <c r="M83" s="4">
        <v>53096.7</v>
      </c>
    </row>
    <row r="84" spans="9:13">
      <c r="I84" s="11" t="s">
        <v>36</v>
      </c>
      <c r="J84" s="4">
        <v>2822.4</v>
      </c>
      <c r="L84" s="11" t="s">
        <v>36</v>
      </c>
      <c r="M84" s="4">
        <v>78018.7</v>
      </c>
    </row>
    <row r="85" spans="9:13">
      <c r="I85" s="11"/>
      <c r="J85" s="4">
        <v>2759.9</v>
      </c>
      <c r="L85" s="11"/>
      <c r="M85" s="4">
        <v>75428.800000000003</v>
      </c>
    </row>
    <row r="86" spans="9:13">
      <c r="I86" s="11"/>
      <c r="J86" s="4">
        <v>2930.2</v>
      </c>
      <c r="L86" s="11"/>
      <c r="M86" s="4">
        <v>75920.3</v>
      </c>
    </row>
    <row r="87" spans="9:13">
      <c r="I87" s="11" t="s">
        <v>100</v>
      </c>
      <c r="J87" s="4">
        <v>2933.4</v>
      </c>
      <c r="L87" s="11" t="s">
        <v>100</v>
      </c>
      <c r="M87" s="4">
        <v>77672.3</v>
      </c>
    </row>
    <row r="88" spans="9:13">
      <c r="I88" s="11"/>
      <c r="J88" s="4">
        <v>2955.4</v>
      </c>
      <c r="L88" s="11"/>
      <c r="M88" s="4">
        <v>78729</v>
      </c>
    </row>
    <row r="89" spans="9:13">
      <c r="I89" s="11"/>
      <c r="J89" s="4">
        <v>2990.9</v>
      </c>
      <c r="L89" s="11"/>
      <c r="M89" s="4">
        <v>82895.399999999994</v>
      </c>
    </row>
    <row r="94" spans="9:13">
      <c r="I94" s="1">
        <f>_xlfn.T.TEST(M84:M86,M87:M89,2,1)</f>
        <v>0.25785843824588484</v>
      </c>
    </row>
  </sheetData>
  <mergeCells count="192">
    <mergeCell ref="K32:K34"/>
    <mergeCell ref="M32:M34"/>
    <mergeCell ref="O32:O34"/>
    <mergeCell ref="Q32:Q37"/>
    <mergeCell ref="R32:R37"/>
    <mergeCell ref="K35:K37"/>
    <mergeCell ref="M35:M37"/>
    <mergeCell ref="O35:O37"/>
    <mergeCell ref="K26:K28"/>
    <mergeCell ref="M26:M28"/>
    <mergeCell ref="O26:O28"/>
    <mergeCell ref="Q26:Q31"/>
    <mergeCell ref="R26:R31"/>
    <mergeCell ref="K29:K31"/>
    <mergeCell ref="M29:M31"/>
    <mergeCell ref="O29:O31"/>
    <mergeCell ref="K20:K22"/>
    <mergeCell ref="M20:M22"/>
    <mergeCell ref="O20:O22"/>
    <mergeCell ref="Q20:Q25"/>
    <mergeCell ref="R20:R25"/>
    <mergeCell ref="K23:K25"/>
    <mergeCell ref="M23:M25"/>
    <mergeCell ref="O23:O25"/>
    <mergeCell ref="K14:K16"/>
    <mergeCell ref="M14:M16"/>
    <mergeCell ref="O14:O16"/>
    <mergeCell ref="Q14:Q19"/>
    <mergeCell ref="R14:R19"/>
    <mergeCell ref="K17:K19"/>
    <mergeCell ref="M17:M19"/>
    <mergeCell ref="O17:O19"/>
    <mergeCell ref="K8:K10"/>
    <mergeCell ref="M8:M10"/>
    <mergeCell ref="O8:O10"/>
    <mergeCell ref="Q8:Q13"/>
    <mergeCell ref="R8:R13"/>
    <mergeCell ref="K11:K13"/>
    <mergeCell ref="M11:M13"/>
    <mergeCell ref="O11:O13"/>
    <mergeCell ref="K2:K4"/>
    <mergeCell ref="M2:M4"/>
    <mergeCell ref="O2:O4"/>
    <mergeCell ref="Q2:Q7"/>
    <mergeCell ref="R2:R7"/>
    <mergeCell ref="K5:K7"/>
    <mergeCell ref="M5:M7"/>
    <mergeCell ref="O5:O7"/>
    <mergeCell ref="E32:E34"/>
    <mergeCell ref="F32:F34"/>
    <mergeCell ref="G32:G34"/>
    <mergeCell ref="H32:H34"/>
    <mergeCell ref="E35:E37"/>
    <mergeCell ref="F35:F37"/>
    <mergeCell ref="G35:G37"/>
    <mergeCell ref="H35:H37"/>
    <mergeCell ref="E26:E28"/>
    <mergeCell ref="F26:F28"/>
    <mergeCell ref="G26:G28"/>
    <mergeCell ref="H26:H28"/>
    <mergeCell ref="E29:E31"/>
    <mergeCell ref="F29:F31"/>
    <mergeCell ref="G29:G31"/>
    <mergeCell ref="H29:H31"/>
    <mergeCell ref="E20:E22"/>
    <mergeCell ref="F20:F22"/>
    <mergeCell ref="G20:G22"/>
    <mergeCell ref="H20:H22"/>
    <mergeCell ref="E23:E25"/>
    <mergeCell ref="F23:F25"/>
    <mergeCell ref="G23:G25"/>
    <mergeCell ref="H23:H25"/>
    <mergeCell ref="E14:E16"/>
    <mergeCell ref="F14:F16"/>
    <mergeCell ref="G14:G16"/>
    <mergeCell ref="H14:H16"/>
    <mergeCell ref="E17:E19"/>
    <mergeCell ref="F17:F19"/>
    <mergeCell ref="G17:G19"/>
    <mergeCell ref="H17:H19"/>
    <mergeCell ref="E8:E10"/>
    <mergeCell ref="F8:F10"/>
    <mergeCell ref="G8:G10"/>
    <mergeCell ref="H8:H10"/>
    <mergeCell ref="E11:E13"/>
    <mergeCell ref="F11:F13"/>
    <mergeCell ref="G11:G13"/>
    <mergeCell ref="H11:H13"/>
    <mergeCell ref="E2:E4"/>
    <mergeCell ref="F2:F4"/>
    <mergeCell ref="G2:G4"/>
    <mergeCell ref="H2:H4"/>
    <mergeCell ref="E5:E7"/>
    <mergeCell ref="F5:F7"/>
    <mergeCell ref="G5:G7"/>
    <mergeCell ref="H5:H7"/>
    <mergeCell ref="A2:A7"/>
    <mergeCell ref="A8:A13"/>
    <mergeCell ref="A14:A19"/>
    <mergeCell ref="A20:A25"/>
    <mergeCell ref="A26:A31"/>
    <mergeCell ref="A32:A37"/>
    <mergeCell ref="B20:B22"/>
    <mergeCell ref="B23:B25"/>
    <mergeCell ref="B26:B28"/>
    <mergeCell ref="B29:B31"/>
    <mergeCell ref="B32:B34"/>
    <mergeCell ref="B35:B37"/>
    <mergeCell ref="B2:B4"/>
    <mergeCell ref="B5:B7"/>
    <mergeCell ref="B8:B10"/>
    <mergeCell ref="B11:B13"/>
    <mergeCell ref="B14:B16"/>
    <mergeCell ref="B17:B19"/>
    <mergeCell ref="A38:A43"/>
    <mergeCell ref="B38:B40"/>
    <mergeCell ref="B41:B43"/>
    <mergeCell ref="A44:A49"/>
    <mergeCell ref="B44:B46"/>
    <mergeCell ref="B47:B49"/>
    <mergeCell ref="A50:A55"/>
    <mergeCell ref="B50:B52"/>
    <mergeCell ref="B53:B55"/>
    <mergeCell ref="E38:E40"/>
    <mergeCell ref="F38:F40"/>
    <mergeCell ref="G38:G40"/>
    <mergeCell ref="H38:H40"/>
    <mergeCell ref="K38:K40"/>
    <mergeCell ref="M38:M40"/>
    <mergeCell ref="O38:O40"/>
    <mergeCell ref="Q38:Q43"/>
    <mergeCell ref="R38:R43"/>
    <mergeCell ref="E41:E43"/>
    <mergeCell ref="F41:F43"/>
    <mergeCell ref="G41:G43"/>
    <mergeCell ref="H41:H43"/>
    <mergeCell ref="K41:K43"/>
    <mergeCell ref="M41:M43"/>
    <mergeCell ref="O41:O43"/>
    <mergeCell ref="G44:G46"/>
    <mergeCell ref="H44:H46"/>
    <mergeCell ref="K44:K46"/>
    <mergeCell ref="M44:M46"/>
    <mergeCell ref="O44:O46"/>
    <mergeCell ref="Q44:Q49"/>
    <mergeCell ref="R44:R49"/>
    <mergeCell ref="E47:E49"/>
    <mergeCell ref="F47:F49"/>
    <mergeCell ref="G47:G49"/>
    <mergeCell ref="H47:H49"/>
    <mergeCell ref="K47:K49"/>
    <mergeCell ref="M47:M49"/>
    <mergeCell ref="O47:O49"/>
    <mergeCell ref="AI2:AI4"/>
    <mergeCell ref="AI8:AI10"/>
    <mergeCell ref="AI14:AI16"/>
    <mergeCell ref="AI20:AI22"/>
    <mergeCell ref="AI26:AI28"/>
    <mergeCell ref="AI32:AI34"/>
    <mergeCell ref="E50:E52"/>
    <mergeCell ref="F50:F52"/>
    <mergeCell ref="G50:G52"/>
    <mergeCell ref="H50:H52"/>
    <mergeCell ref="K50:K52"/>
    <mergeCell ref="M50:M52"/>
    <mergeCell ref="O50:O52"/>
    <mergeCell ref="Q50:Q55"/>
    <mergeCell ref="R50:R55"/>
    <mergeCell ref="E53:E55"/>
    <mergeCell ref="F53:F55"/>
    <mergeCell ref="G53:G55"/>
    <mergeCell ref="H53:H55"/>
    <mergeCell ref="K53:K55"/>
    <mergeCell ref="M53:M55"/>
    <mergeCell ref="O53:O55"/>
    <mergeCell ref="E44:E46"/>
    <mergeCell ref="F44:F46"/>
    <mergeCell ref="I72:I74"/>
    <mergeCell ref="I75:I77"/>
    <mergeCell ref="I78:I80"/>
    <mergeCell ref="I81:I83"/>
    <mergeCell ref="I84:I86"/>
    <mergeCell ref="I87:I89"/>
    <mergeCell ref="AB64:AG64"/>
    <mergeCell ref="AH64:AM64"/>
    <mergeCell ref="AN64:AO64"/>
    <mergeCell ref="L72:L74"/>
    <mergeCell ref="L78:L80"/>
    <mergeCell ref="L84:L86"/>
    <mergeCell ref="L75:L77"/>
    <mergeCell ref="L81:L83"/>
    <mergeCell ref="L87:L8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Roee Samuel</dc:creator>
  <cp:keywords/>
  <dc:description/>
  <cp:lastModifiedBy>Roee Samuel</cp:lastModifiedBy>
  <cp:revision/>
  <dcterms:created xsi:type="dcterms:W3CDTF">2024-04-22T15:05:38Z</dcterms:created>
  <dcterms:modified xsi:type="dcterms:W3CDTF">2024-10-06T10:59:44Z</dcterms:modified>
  <cp:category/>
  <cp:contentStatus/>
</cp:coreProperties>
</file>