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https://d.docs.live.net/5b98aaa2aa005026/Research/My Papers/Fold Change/DATA - Excel/"/>
    </mc:Choice>
  </mc:AlternateContent>
  <xr:revisionPtr revIDLastSave="0" documentId="8_{237F307C-67B4-457B-9449-A387FE14FAF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" i="1" l="1"/>
  <c r="AA9" i="1"/>
  <c r="AA8" i="1"/>
  <c r="AA7" i="1"/>
  <c r="AA6" i="1"/>
  <c r="AA5" i="1"/>
  <c r="AA4" i="1"/>
  <c r="AA3" i="1"/>
  <c r="AA2" i="1"/>
  <c r="Z10" i="1"/>
  <c r="Z9" i="1"/>
  <c r="Z8" i="1"/>
  <c r="Z7" i="1"/>
  <c r="Z6" i="1"/>
  <c r="Z5" i="1"/>
  <c r="Z4" i="1"/>
  <c r="Z3" i="1"/>
  <c r="Z2" i="1"/>
  <c r="Y10" i="1"/>
  <c r="Y9" i="1"/>
  <c r="Y8" i="1"/>
  <c r="Y7" i="1"/>
  <c r="Y6" i="1"/>
  <c r="Y5" i="1"/>
  <c r="Y4" i="1"/>
  <c r="H14" i="1"/>
  <c r="Y3" i="1"/>
  <c r="Y2" i="1"/>
  <c r="X10" i="1"/>
  <c r="X9" i="1"/>
  <c r="X8" i="1"/>
  <c r="X7" i="1"/>
  <c r="X6" i="1"/>
  <c r="X5" i="1"/>
  <c r="X4" i="1"/>
  <c r="X3" i="1"/>
  <c r="X2" i="1"/>
  <c r="R20" i="1"/>
  <c r="R14" i="1"/>
  <c r="R26" i="1"/>
  <c r="R32" i="1"/>
  <c r="R38" i="1"/>
  <c r="R44" i="1"/>
  <c r="R50" i="1"/>
  <c r="R8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M47" i="1" s="1"/>
  <c r="L50" i="1"/>
  <c r="L51" i="1"/>
  <c r="L52" i="1"/>
  <c r="L53" i="1"/>
  <c r="L54" i="1"/>
  <c r="L55" i="1"/>
  <c r="L2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2" i="1"/>
  <c r="N2" i="1" s="1"/>
  <c r="G2" i="1"/>
  <c r="H2" i="1" s="1"/>
  <c r="G5" i="1"/>
  <c r="H5" i="1" s="1"/>
  <c r="G53" i="1"/>
  <c r="H53" i="1" s="1"/>
  <c r="G50" i="1"/>
  <c r="H50" i="1" s="1"/>
  <c r="G47" i="1"/>
  <c r="H47" i="1" s="1"/>
  <c r="G44" i="1"/>
  <c r="H44" i="1" s="1"/>
  <c r="G41" i="1"/>
  <c r="H41" i="1" s="1"/>
  <c r="G38" i="1"/>
  <c r="H38" i="1" s="1"/>
  <c r="G35" i="1"/>
  <c r="H35" i="1" s="1"/>
  <c r="G32" i="1"/>
  <c r="H32" i="1" s="1"/>
  <c r="G29" i="1"/>
  <c r="H29" i="1" s="1"/>
  <c r="G26" i="1"/>
  <c r="H26" i="1" s="1"/>
  <c r="G23" i="1"/>
  <c r="H23" i="1" s="1"/>
  <c r="G20" i="1"/>
  <c r="H20" i="1" s="1"/>
  <c r="G17" i="1"/>
  <c r="H17" i="1" s="1"/>
  <c r="G14" i="1"/>
  <c r="G11" i="1"/>
  <c r="H11" i="1" s="1"/>
  <c r="G8" i="1"/>
  <c r="H8" i="1" s="1"/>
  <c r="E2" i="1"/>
  <c r="F2" i="1" s="1"/>
  <c r="E53" i="1"/>
  <c r="F53" i="1" s="1"/>
  <c r="E50" i="1"/>
  <c r="F50" i="1" s="1"/>
  <c r="E47" i="1"/>
  <c r="F47" i="1" s="1"/>
  <c r="E44" i="1"/>
  <c r="F44" i="1" s="1"/>
  <c r="E41" i="1"/>
  <c r="F41" i="1" s="1"/>
  <c r="E38" i="1"/>
  <c r="F38" i="1" s="1"/>
  <c r="E35" i="1"/>
  <c r="F35" i="1" s="1"/>
  <c r="E32" i="1"/>
  <c r="F32" i="1" s="1"/>
  <c r="E29" i="1"/>
  <c r="F29" i="1" s="1"/>
  <c r="E26" i="1"/>
  <c r="F26" i="1" s="1"/>
  <c r="E23" i="1"/>
  <c r="F23" i="1" s="1"/>
  <c r="E20" i="1"/>
  <c r="F20" i="1" s="1"/>
  <c r="E17" i="1"/>
  <c r="F17" i="1" s="1"/>
  <c r="E14" i="1"/>
  <c r="F14" i="1" s="1"/>
  <c r="E11" i="1"/>
  <c r="F11" i="1" s="1"/>
  <c r="E8" i="1"/>
  <c r="F8" i="1" s="1"/>
  <c r="E5" i="1"/>
  <c r="F5" i="1" s="1"/>
  <c r="Q2" i="1" s="1"/>
  <c r="M29" i="1" l="1"/>
  <c r="Q14" i="1"/>
  <c r="Q8" i="1"/>
  <c r="Q20" i="1"/>
  <c r="M44" i="1"/>
  <c r="M11" i="1"/>
  <c r="Q26" i="1"/>
  <c r="M41" i="1"/>
  <c r="Q32" i="1"/>
  <c r="M8" i="1"/>
  <c r="M23" i="1"/>
  <c r="Q38" i="1"/>
  <c r="Q44" i="1"/>
  <c r="Q50" i="1"/>
  <c r="K17" i="1"/>
  <c r="K38" i="1"/>
  <c r="K41" i="1"/>
  <c r="M20" i="1"/>
  <c r="K35" i="1"/>
  <c r="K50" i="1"/>
  <c r="M5" i="1"/>
  <c r="M32" i="1"/>
  <c r="M38" i="1"/>
  <c r="M35" i="1"/>
  <c r="M50" i="1"/>
  <c r="M17" i="1"/>
  <c r="M14" i="1"/>
  <c r="M26" i="1"/>
  <c r="O2" i="1"/>
  <c r="K5" i="1"/>
  <c r="M53" i="1"/>
  <c r="K53" i="1"/>
  <c r="M2" i="1"/>
  <c r="K2" i="1"/>
  <c r="K11" i="1"/>
  <c r="K20" i="1"/>
  <c r="K44" i="1"/>
  <c r="K14" i="1"/>
  <c r="K23" i="1"/>
  <c r="K8" i="1"/>
  <c r="K26" i="1"/>
  <c r="K29" i="1"/>
  <c r="K47" i="1"/>
  <c r="K32" i="1"/>
  <c r="O47" i="1"/>
  <c r="O14" i="1"/>
  <c r="O44" i="1"/>
  <c r="O11" i="1"/>
  <c r="O26" i="1"/>
  <c r="O41" i="1"/>
  <c r="O38" i="1"/>
  <c r="O29" i="1"/>
  <c r="O23" i="1"/>
  <c r="O53" i="1"/>
  <c r="O5" i="1"/>
  <c r="O20" i="1"/>
  <c r="O8" i="1"/>
  <c r="O32" i="1"/>
  <c r="O35" i="1"/>
  <c r="O50" i="1"/>
  <c r="O17" i="1"/>
</calcChain>
</file>

<file path=xl/sharedStrings.xml><?xml version="1.0" encoding="utf-8"?>
<sst xmlns="http://schemas.openxmlformats.org/spreadsheetml/2006/main" count="121" uniqueCount="100">
  <si>
    <t>Tube Name:</t>
  </si>
  <si>
    <t>mCherry+ Median FITC-A</t>
  </si>
  <si>
    <t>MEAN</t>
  </si>
  <si>
    <t>MEAN (Rounded)</t>
  </si>
  <si>
    <t>STDEV</t>
  </si>
  <si>
    <t>STDEV (Rounded)</t>
  </si>
  <si>
    <t>Inverse</t>
  </si>
  <si>
    <t>Mean of Inverse</t>
  </si>
  <si>
    <t>Squared</t>
  </si>
  <si>
    <t>Mean of Squared</t>
  </si>
  <si>
    <t>Inverse Squared</t>
  </si>
  <si>
    <t>Mean of Inverse Squared</t>
  </si>
  <si>
    <t>Ratio</t>
  </si>
  <si>
    <t>STDEV of Ratio</t>
  </si>
  <si>
    <t>Ratio STDEV</t>
  </si>
  <si>
    <t>OFF</t>
  </si>
  <si>
    <t>OFF STDEV</t>
  </si>
  <si>
    <t>ON</t>
  </si>
  <si>
    <t>ON STDEV</t>
  </si>
  <si>
    <t>GFP</t>
  </si>
  <si>
    <t>01-Well-A1</t>
  </si>
  <si>
    <t>1A</t>
  </si>
  <si>
    <t>Circuit 0</t>
  </si>
  <si>
    <t>01-Well-B1</t>
  </si>
  <si>
    <t>1B</t>
  </si>
  <si>
    <t>Circuit 1</t>
  </si>
  <si>
    <t>01-Well-C1</t>
  </si>
  <si>
    <t>1C</t>
  </si>
  <si>
    <t>Circuit 2</t>
  </si>
  <si>
    <t>01-Well-A2</t>
  </si>
  <si>
    <t>2A</t>
  </si>
  <si>
    <t>Circuit 3</t>
  </si>
  <si>
    <t>01-Well-B2</t>
  </si>
  <si>
    <t>2B</t>
  </si>
  <si>
    <t>Circuit 4</t>
  </si>
  <si>
    <t>01-Well-C2</t>
  </si>
  <si>
    <t>2C</t>
  </si>
  <si>
    <t>Circuit 5</t>
  </si>
  <si>
    <t>GFP + Strong shRNA</t>
  </si>
  <si>
    <t>01-Well-A3</t>
  </si>
  <si>
    <t>3A</t>
  </si>
  <si>
    <t>Circuit 6</t>
  </si>
  <si>
    <t>01-Well-B3</t>
  </si>
  <si>
    <t>3B</t>
  </si>
  <si>
    <t>Circuit 7</t>
  </si>
  <si>
    <t>01-Well-C3</t>
  </si>
  <si>
    <t>3C</t>
  </si>
  <si>
    <t>Circuit 8</t>
  </si>
  <si>
    <t>01-Well-A4</t>
  </si>
  <si>
    <t>01-Well-B4</t>
  </si>
  <si>
    <t>01-Well-C4</t>
  </si>
  <si>
    <t>GFP + Weak shRNA</t>
  </si>
  <si>
    <t>01-Well-A5</t>
  </si>
  <si>
    <t>01-Well-B5</t>
  </si>
  <si>
    <t>01-Well-C5</t>
  </si>
  <si>
    <t>01-Well-A6</t>
  </si>
  <si>
    <t>01-Well-B6</t>
  </si>
  <si>
    <t>01-Well-C6</t>
  </si>
  <si>
    <t>GFP + BSS</t>
  </si>
  <si>
    <t>01-Well-A7</t>
  </si>
  <si>
    <t>01-Well-B7</t>
  </si>
  <si>
    <t>01-Well-C7</t>
  </si>
  <si>
    <t>01-Well-A8</t>
  </si>
  <si>
    <t>01-Well-B8</t>
  </si>
  <si>
    <t>01-Well-C8</t>
  </si>
  <si>
    <t>GFP + BSS + Strong shRNA</t>
  </si>
  <si>
    <t>01-Well-A9</t>
  </si>
  <si>
    <t>01-Well-B9</t>
  </si>
  <si>
    <t>01-Well-C9</t>
  </si>
  <si>
    <t>01-Well-A10</t>
  </si>
  <si>
    <t>01-Well-B10</t>
  </si>
  <si>
    <t>01-Well-C10</t>
  </si>
  <si>
    <t>GFP + BSS + Weak shRNA</t>
  </si>
  <si>
    <t>01-Well-A11</t>
  </si>
  <si>
    <t>01-Well-B11</t>
  </si>
  <si>
    <t>01-Well-C11</t>
  </si>
  <si>
    <t>01-Well-A12</t>
  </si>
  <si>
    <t>01-Well-B12</t>
  </si>
  <si>
    <t>01-Well-C12</t>
  </si>
  <si>
    <t>GFP + 2xBSS</t>
  </si>
  <si>
    <t>01-Well-F1</t>
  </si>
  <si>
    <t>01-Well-G1</t>
  </si>
  <si>
    <t>01-Well-H1</t>
  </si>
  <si>
    <t>01-Well-F2</t>
  </si>
  <si>
    <t>01-Well-G2</t>
  </si>
  <si>
    <t>01-Well-H2</t>
  </si>
  <si>
    <t>GFP + 2xBSS + Strong shRNA</t>
  </si>
  <si>
    <t>01-Well-F3</t>
  </si>
  <si>
    <t>01-Well-G3</t>
  </si>
  <si>
    <t>01-Well-H3</t>
  </si>
  <si>
    <t>01-Well-F4</t>
  </si>
  <si>
    <t>01-Well-G4</t>
  </si>
  <si>
    <t>01-Well-H4</t>
  </si>
  <si>
    <t>GFP + 2xBSS + Weak shRNA</t>
  </si>
  <si>
    <t>01-Well-F5</t>
  </si>
  <si>
    <t>01-Well-G5</t>
  </si>
  <si>
    <t>01-Well-H5</t>
  </si>
  <si>
    <t>01-Well-F6</t>
  </si>
  <si>
    <t>01-Well-G6</t>
  </si>
  <si>
    <t>01-Well-H6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</si>
</sst>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64BE"/>
      <color rgb="FFB43C8C"/>
      <color rgb="FFB46478"/>
      <color rgb="FFC84B4B"/>
      <color rgb="FFD27837"/>
      <color rgb="FFC89B28"/>
      <color rgb="FF288278"/>
      <color rgb="FF3C78BE"/>
      <color rgb="FF7D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ON/OFF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D7D7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21D-4702-A92B-DA1F0E0F7AFF}"/>
              </c:ext>
            </c:extLst>
          </c:dPt>
          <c:dPt>
            <c:idx val="1"/>
            <c:invertIfNegative val="0"/>
            <c:bubble3D val="0"/>
            <c:spPr>
              <a:solidFill>
                <a:srgbClr val="3C78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D-4702-A92B-DA1F0E0F7AFF}"/>
              </c:ext>
            </c:extLst>
          </c:dPt>
          <c:dPt>
            <c:idx val="2"/>
            <c:invertIfNegative val="0"/>
            <c:bubble3D val="0"/>
            <c:spPr>
              <a:solidFill>
                <a:srgbClr val="2882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1D-4702-A92B-DA1F0E0F7AFF}"/>
              </c:ext>
            </c:extLst>
          </c:dPt>
          <c:dPt>
            <c:idx val="3"/>
            <c:invertIfNegative val="0"/>
            <c:bubble3D val="0"/>
            <c:spPr>
              <a:solidFill>
                <a:srgbClr val="C89B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D-4702-A92B-DA1F0E0F7AFF}"/>
              </c:ext>
            </c:extLst>
          </c:dPt>
          <c:dPt>
            <c:idx val="4"/>
            <c:invertIfNegative val="0"/>
            <c:bubble3D val="0"/>
            <c:spPr>
              <a:solidFill>
                <a:srgbClr val="D2783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1D-4702-A92B-DA1F0E0F7AFF}"/>
              </c:ext>
            </c:extLst>
          </c:dPt>
          <c:dPt>
            <c:idx val="5"/>
            <c:invertIfNegative val="0"/>
            <c:bubble3D val="0"/>
            <c:spPr>
              <a:solidFill>
                <a:srgbClr val="C84B4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D-4702-A92B-DA1F0E0F7AFF}"/>
              </c:ext>
            </c:extLst>
          </c:dPt>
          <c:dPt>
            <c:idx val="6"/>
            <c:invertIfNegative val="0"/>
            <c:bubble3D val="0"/>
            <c:spPr>
              <a:solidFill>
                <a:srgbClr val="B464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21D-4702-A92B-DA1F0E0F7AFF}"/>
              </c:ext>
            </c:extLst>
          </c:dPt>
          <c:dPt>
            <c:idx val="7"/>
            <c:invertIfNegative val="0"/>
            <c:bubble3D val="0"/>
            <c:spPr>
              <a:solidFill>
                <a:srgbClr val="B43C8C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1D-4702-A92B-DA1F0E0F7AFF}"/>
              </c:ext>
            </c:extLst>
          </c:dPt>
          <c:dPt>
            <c:idx val="8"/>
            <c:invertIfNegative val="0"/>
            <c:bubble3D val="0"/>
            <c:spPr>
              <a:solidFill>
                <a:srgbClr val="9164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21D-4702-A92B-DA1F0E0F7AF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Sheet1!$W$2:$W$10</c:f>
                <c:numCache>
                  <c:formatCode>General</c:formatCode>
                  <c:ptCount val="9"/>
                  <c:pt idx="0">
                    <c:v>0.1207924490720125</c:v>
                  </c:pt>
                  <c:pt idx="1">
                    <c:v>0.28798757830589883</c:v>
                  </c:pt>
                  <c:pt idx="2">
                    <c:v>0.19868026021267782</c:v>
                  </c:pt>
                  <c:pt idx="3">
                    <c:v>0.64989047603256733</c:v>
                  </c:pt>
                  <c:pt idx="4">
                    <c:v>0.3787821937369239</c:v>
                  </c:pt>
                  <c:pt idx="5">
                    <c:v>0.47141323836663468</c:v>
                  </c:pt>
                  <c:pt idx="6">
                    <c:v>0.39551603895292686</c:v>
                  </c:pt>
                  <c:pt idx="7">
                    <c:v>0.39753984552409599</c:v>
                  </c:pt>
                  <c:pt idx="8">
                    <c:v>0.2538406433936371</c:v>
                  </c:pt>
                </c:numCache>
              </c:numRef>
            </c:plus>
            <c:minus>
              <c:numRef>
                <c:f>Sheet1!$W$2:$W$10</c:f>
                <c:numCache>
                  <c:formatCode>General</c:formatCode>
                  <c:ptCount val="9"/>
                  <c:pt idx="0">
                    <c:v>0.1207924490720125</c:v>
                  </c:pt>
                  <c:pt idx="1">
                    <c:v>0.28798757830589883</c:v>
                  </c:pt>
                  <c:pt idx="2">
                    <c:v>0.19868026021267782</c:v>
                  </c:pt>
                  <c:pt idx="3">
                    <c:v>0.64989047603256733</c:v>
                  </c:pt>
                  <c:pt idx="4">
                    <c:v>0.3787821937369239</c:v>
                  </c:pt>
                  <c:pt idx="5">
                    <c:v>0.47141323836663468</c:v>
                  </c:pt>
                  <c:pt idx="6">
                    <c:v>0.39551603895292686</c:v>
                  </c:pt>
                  <c:pt idx="7">
                    <c:v>0.39753984552409599</c:v>
                  </c:pt>
                  <c:pt idx="8">
                    <c:v>0.2538406433936371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Sheet1!$T$2:$T$10</c:f>
              <c:strCache>
                <c:ptCount val="9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</c:strCache>
            </c:strRef>
          </c:cat>
          <c:val>
            <c:numRef>
              <c:f>Sheet1!$V$2:$V$10</c:f>
              <c:numCache>
                <c:formatCode>General</c:formatCode>
                <c:ptCount val="9"/>
                <c:pt idx="0">
                  <c:v>3.3001921907096068</c:v>
                </c:pt>
                <c:pt idx="1">
                  <c:v>3.677821033547426</c:v>
                </c:pt>
                <c:pt idx="2">
                  <c:v>5.3070888310581505</c:v>
                </c:pt>
                <c:pt idx="3">
                  <c:v>18.023952343523767</c:v>
                </c:pt>
                <c:pt idx="4">
                  <c:v>17.460194271980772</c:v>
                </c:pt>
                <c:pt idx="5">
                  <c:v>21.013395646414914</c:v>
                </c:pt>
                <c:pt idx="6">
                  <c:v>14.021738062085346</c:v>
                </c:pt>
                <c:pt idx="7">
                  <c:v>18.324613308418975</c:v>
                </c:pt>
                <c:pt idx="8">
                  <c:v>20.259084498012566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F-4253-8106-E08DCB06C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6456511"/>
        <c:axId val="46455071"/>
      </c:barChart>
      <c:catAx>
        <c:axId val="4645651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5071"/>
        <c:crosses val="autoZero"/>
        <c:auto val="1"/>
        <c:lblAlgn val="ctr"/>
        <c:lblOffset val="100"/>
        <c:tickMarkSkip val="1"/>
        <c:noMultiLvlLbl val="0"/>
      </c:catAx>
      <c:valAx>
        <c:axId val="46455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D7D7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F59-494E-8E24-36FD0C11AA33}"/>
              </c:ext>
            </c:extLst>
          </c:dPt>
          <c:dPt>
            <c:idx val="1"/>
            <c:invertIfNegative val="0"/>
            <c:bubble3D val="0"/>
            <c:spPr>
              <a:solidFill>
                <a:srgbClr val="3C78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59-494E-8E24-36FD0C11AA33}"/>
              </c:ext>
            </c:extLst>
          </c:dPt>
          <c:dPt>
            <c:idx val="2"/>
            <c:invertIfNegative val="0"/>
            <c:bubble3D val="0"/>
            <c:spPr>
              <a:solidFill>
                <a:srgbClr val="2882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F59-494E-8E24-36FD0C11AA33}"/>
              </c:ext>
            </c:extLst>
          </c:dPt>
          <c:dPt>
            <c:idx val="3"/>
            <c:invertIfNegative val="0"/>
            <c:bubble3D val="0"/>
            <c:spPr>
              <a:solidFill>
                <a:srgbClr val="C89B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59-494E-8E24-36FD0C11AA33}"/>
              </c:ext>
            </c:extLst>
          </c:dPt>
          <c:dPt>
            <c:idx val="4"/>
            <c:invertIfNegative val="0"/>
            <c:bubble3D val="0"/>
            <c:spPr>
              <a:solidFill>
                <a:srgbClr val="D2783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F59-494E-8E24-36FD0C11AA33}"/>
              </c:ext>
            </c:extLst>
          </c:dPt>
          <c:dPt>
            <c:idx val="5"/>
            <c:invertIfNegative val="0"/>
            <c:bubble3D val="0"/>
            <c:spPr>
              <a:solidFill>
                <a:srgbClr val="C84B4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59-494E-8E24-36FD0C11AA33}"/>
              </c:ext>
            </c:extLst>
          </c:dPt>
          <c:dPt>
            <c:idx val="6"/>
            <c:invertIfNegative val="0"/>
            <c:bubble3D val="0"/>
            <c:spPr>
              <a:solidFill>
                <a:srgbClr val="B464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F59-494E-8E24-36FD0C11AA33}"/>
              </c:ext>
            </c:extLst>
          </c:dPt>
          <c:dPt>
            <c:idx val="7"/>
            <c:invertIfNegative val="0"/>
            <c:bubble3D val="0"/>
            <c:spPr>
              <a:solidFill>
                <a:srgbClr val="B43C8C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59-494E-8E24-36FD0C11AA33}"/>
              </c:ext>
            </c:extLst>
          </c:dPt>
          <c:dPt>
            <c:idx val="8"/>
            <c:invertIfNegative val="0"/>
            <c:bubble3D val="0"/>
            <c:spPr>
              <a:solidFill>
                <a:srgbClr val="9164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F59-494E-8E24-36FD0C11AA33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Sheet1!$Y$2:$Y$10</c:f>
                <c:numCache>
                  <c:formatCode>General</c:formatCode>
                  <c:ptCount val="9"/>
                  <c:pt idx="0">
                    <c:v>905.7</c:v>
                  </c:pt>
                  <c:pt idx="1">
                    <c:v>632</c:v>
                  </c:pt>
                  <c:pt idx="2">
                    <c:v>573.4</c:v>
                  </c:pt>
                  <c:pt idx="3">
                    <c:v>147.30000000000001</c:v>
                  </c:pt>
                  <c:pt idx="4">
                    <c:v>49.1</c:v>
                  </c:pt>
                  <c:pt idx="5">
                    <c:v>99.7</c:v>
                  </c:pt>
                  <c:pt idx="6">
                    <c:v>192.8</c:v>
                  </c:pt>
                  <c:pt idx="7">
                    <c:v>49.5</c:v>
                  </c:pt>
                  <c:pt idx="8">
                    <c:v>40.299999999999997</c:v>
                  </c:pt>
                </c:numCache>
              </c:numRef>
            </c:plus>
            <c:minus>
              <c:numRef>
                <c:f>Sheet1!$Y$2:$Y$10</c:f>
                <c:numCache>
                  <c:formatCode>General</c:formatCode>
                  <c:ptCount val="9"/>
                  <c:pt idx="0">
                    <c:v>905.7</c:v>
                  </c:pt>
                  <c:pt idx="1">
                    <c:v>632</c:v>
                  </c:pt>
                  <c:pt idx="2">
                    <c:v>573.4</c:v>
                  </c:pt>
                  <c:pt idx="3">
                    <c:v>147.30000000000001</c:v>
                  </c:pt>
                  <c:pt idx="4">
                    <c:v>49.1</c:v>
                  </c:pt>
                  <c:pt idx="5">
                    <c:v>99.7</c:v>
                  </c:pt>
                  <c:pt idx="6">
                    <c:v>192.8</c:v>
                  </c:pt>
                  <c:pt idx="7">
                    <c:v>49.5</c:v>
                  </c:pt>
                  <c:pt idx="8">
                    <c:v>40.299999999999997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Sheet1!$T$2:$T$10</c:f>
              <c:strCache>
                <c:ptCount val="9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</c:strCache>
            </c:strRef>
          </c:cat>
          <c:val>
            <c:numRef>
              <c:f>Sheet1!$X$2:$X$10</c:f>
              <c:numCache>
                <c:formatCode>General</c:formatCode>
                <c:ptCount val="9"/>
                <c:pt idx="0">
                  <c:v>22685.8</c:v>
                </c:pt>
                <c:pt idx="1">
                  <c:v>7115.3</c:v>
                </c:pt>
                <c:pt idx="2">
                  <c:v>13141.8</c:v>
                </c:pt>
                <c:pt idx="3">
                  <c:v>4834.6000000000004</c:v>
                </c:pt>
                <c:pt idx="4">
                  <c:v>1997.2</c:v>
                </c:pt>
                <c:pt idx="5">
                  <c:v>4001.3</c:v>
                </c:pt>
                <c:pt idx="6">
                  <c:v>6104.5</c:v>
                </c:pt>
                <c:pt idx="7">
                  <c:v>1926.6</c:v>
                </c:pt>
                <c:pt idx="8">
                  <c:v>3899.5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4A51-9146-4BFA8BD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54025680"/>
        <c:axId val="1054014640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Sheet1!$AC$11:$AC$19</c:f>
              <c:numCache>
                <c:formatCode>General</c:formatCode>
                <c:ptCount val="9"/>
                <c:pt idx="0">
                  <c:v>23729.9</c:v>
                </c:pt>
                <c:pt idx="1">
                  <c:v>6387.1</c:v>
                </c:pt>
                <c:pt idx="2">
                  <c:v>13379.3</c:v>
                </c:pt>
                <c:pt idx="3">
                  <c:v>4664.6000000000004</c:v>
                </c:pt>
                <c:pt idx="4">
                  <c:v>2044.2</c:v>
                </c:pt>
                <c:pt idx="5">
                  <c:v>4104</c:v>
                </c:pt>
                <c:pt idx="6">
                  <c:v>6166.4</c:v>
                </c:pt>
                <c:pt idx="7">
                  <c:v>1874.1</c:v>
                </c:pt>
                <c:pt idx="8">
                  <c:v>3891.1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5C8-49DA-A744-91FA6690D79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Sheet1!$AD$11:$AD$19</c:f>
              <c:numCache>
                <c:formatCode>General</c:formatCode>
                <c:ptCount val="9"/>
                <c:pt idx="0">
                  <c:v>22112.400000000001</c:v>
                </c:pt>
                <c:pt idx="1">
                  <c:v>7520.8</c:v>
                </c:pt>
                <c:pt idx="2">
                  <c:v>13558.2</c:v>
                </c:pt>
                <c:pt idx="3">
                  <c:v>4916.3</c:v>
                </c:pt>
                <c:pt idx="4">
                  <c:v>1946.3</c:v>
                </c:pt>
                <c:pt idx="5">
                  <c:v>3994.9</c:v>
                </c:pt>
                <c:pt idx="6">
                  <c:v>6258.8</c:v>
                </c:pt>
                <c:pt idx="7">
                  <c:v>1972.5</c:v>
                </c:pt>
                <c:pt idx="8">
                  <c:v>3943.4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5C8-49DA-A744-91FA6690D79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Sheet1!$AE$11:$AE$19</c:f>
              <c:numCache>
                <c:formatCode>General</c:formatCode>
                <c:ptCount val="9"/>
                <c:pt idx="0">
                  <c:v>22215</c:v>
                </c:pt>
                <c:pt idx="1">
                  <c:v>7437.9</c:v>
                </c:pt>
                <c:pt idx="2">
                  <c:v>12487.8</c:v>
                </c:pt>
                <c:pt idx="3">
                  <c:v>4922.8999999999996</c:v>
                </c:pt>
                <c:pt idx="4">
                  <c:v>2001.2</c:v>
                </c:pt>
                <c:pt idx="5">
                  <c:v>3905</c:v>
                </c:pt>
                <c:pt idx="6">
                  <c:v>5888.4</c:v>
                </c:pt>
                <c:pt idx="7">
                  <c:v>1933.1</c:v>
                </c:pt>
                <c:pt idx="8">
                  <c:v>3864.1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5C8-49DA-A744-91FA6690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25680"/>
        <c:axId val="1054014640"/>
      </c:scatterChart>
      <c:catAx>
        <c:axId val="105402568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14640"/>
        <c:crosses val="autoZero"/>
        <c:auto val="1"/>
        <c:lblAlgn val="ctr"/>
        <c:lblOffset val="100"/>
        <c:noMultiLvlLbl val="0"/>
      </c:catAx>
      <c:valAx>
        <c:axId val="105401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 Signal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D7D7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A11A-4988-83EB-EFDD1911AAAC}"/>
              </c:ext>
            </c:extLst>
          </c:dPt>
          <c:dPt>
            <c:idx val="1"/>
            <c:invertIfNegative val="0"/>
            <c:bubble3D val="0"/>
            <c:spPr>
              <a:solidFill>
                <a:srgbClr val="3C78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1A-4988-83EB-EFDD1911AAAC}"/>
              </c:ext>
            </c:extLst>
          </c:dPt>
          <c:dPt>
            <c:idx val="2"/>
            <c:invertIfNegative val="0"/>
            <c:bubble3D val="0"/>
            <c:spPr>
              <a:solidFill>
                <a:srgbClr val="2882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11A-4988-83EB-EFDD1911AAAC}"/>
              </c:ext>
            </c:extLst>
          </c:dPt>
          <c:dPt>
            <c:idx val="3"/>
            <c:invertIfNegative val="0"/>
            <c:bubble3D val="0"/>
            <c:spPr>
              <a:solidFill>
                <a:srgbClr val="C89B2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1A-4988-83EB-EFDD1911AAAC}"/>
              </c:ext>
            </c:extLst>
          </c:dPt>
          <c:dPt>
            <c:idx val="4"/>
            <c:invertIfNegative val="0"/>
            <c:bubble3D val="0"/>
            <c:spPr>
              <a:solidFill>
                <a:srgbClr val="D2783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11A-4988-83EB-EFDD1911AAAC}"/>
              </c:ext>
            </c:extLst>
          </c:dPt>
          <c:dPt>
            <c:idx val="5"/>
            <c:invertIfNegative val="0"/>
            <c:bubble3D val="0"/>
            <c:spPr>
              <a:solidFill>
                <a:srgbClr val="C84B4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1A-4988-83EB-EFDD1911AAAC}"/>
              </c:ext>
            </c:extLst>
          </c:dPt>
          <c:dPt>
            <c:idx val="6"/>
            <c:invertIfNegative val="0"/>
            <c:bubble3D val="0"/>
            <c:spPr>
              <a:solidFill>
                <a:srgbClr val="B46478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11A-4988-83EB-EFDD1911AAAC}"/>
              </c:ext>
            </c:extLst>
          </c:dPt>
          <c:dPt>
            <c:idx val="7"/>
            <c:invertIfNegative val="0"/>
            <c:bubble3D val="0"/>
            <c:spPr>
              <a:solidFill>
                <a:srgbClr val="B43C8C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1A-4988-83EB-EFDD1911AAAC}"/>
              </c:ext>
            </c:extLst>
          </c:dPt>
          <c:dPt>
            <c:idx val="8"/>
            <c:invertIfNegative val="0"/>
            <c:bubble3D val="0"/>
            <c:spPr>
              <a:solidFill>
                <a:srgbClr val="9164BE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11A-4988-83EB-EFDD1911AAAC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Sheet1!$AA$2:$AA$10</c:f>
                <c:numCache>
                  <c:formatCode>General</c:formatCode>
                  <c:ptCount val="9"/>
                  <c:pt idx="0">
                    <c:v>1641.8</c:v>
                  </c:pt>
                  <c:pt idx="1">
                    <c:v>485.8</c:v>
                  </c:pt>
                  <c:pt idx="2">
                    <c:v>710.8</c:v>
                  </c:pt>
                  <c:pt idx="3">
                    <c:v>2736</c:v>
                  </c:pt>
                  <c:pt idx="4">
                    <c:v>344.8</c:v>
                  </c:pt>
                  <c:pt idx="5">
                    <c:v>982.5</c:v>
                  </c:pt>
                  <c:pt idx="6">
                    <c:v>1103.2</c:v>
                  </c:pt>
                  <c:pt idx="7">
                    <c:v>216.1</c:v>
                  </c:pt>
                  <c:pt idx="8">
                    <c:v>898</c:v>
                  </c:pt>
                </c:numCache>
              </c:numRef>
            </c:plus>
            <c:minus>
              <c:numRef>
                <c:f>Sheet1!$AA$2:$AA$10</c:f>
                <c:numCache>
                  <c:formatCode>General</c:formatCode>
                  <c:ptCount val="9"/>
                  <c:pt idx="0">
                    <c:v>1641.8</c:v>
                  </c:pt>
                  <c:pt idx="1">
                    <c:v>485.8</c:v>
                  </c:pt>
                  <c:pt idx="2">
                    <c:v>710.8</c:v>
                  </c:pt>
                  <c:pt idx="3">
                    <c:v>2736</c:v>
                  </c:pt>
                  <c:pt idx="4">
                    <c:v>344.8</c:v>
                  </c:pt>
                  <c:pt idx="5">
                    <c:v>982.5</c:v>
                  </c:pt>
                  <c:pt idx="6">
                    <c:v>1103.2</c:v>
                  </c:pt>
                  <c:pt idx="7">
                    <c:v>216.1</c:v>
                  </c:pt>
                  <c:pt idx="8">
                    <c:v>898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Sheet1!$T$2:$T$10</c:f>
              <c:strCache>
                <c:ptCount val="9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2A</c:v>
                </c:pt>
                <c:pt idx="4">
                  <c:v>2B</c:v>
                </c:pt>
                <c:pt idx="5">
                  <c:v>2C</c:v>
                </c:pt>
                <c:pt idx="6">
                  <c:v>3A</c:v>
                </c:pt>
                <c:pt idx="7">
                  <c:v>3B</c:v>
                </c:pt>
                <c:pt idx="8">
                  <c:v>3C</c:v>
                </c:pt>
              </c:strCache>
            </c:strRef>
          </c:cat>
          <c:val>
            <c:numRef>
              <c:f>Sheet1!$Z$2:$Z$10</c:f>
              <c:numCache>
                <c:formatCode>General</c:formatCode>
                <c:ptCount val="9"/>
                <c:pt idx="0">
                  <c:v>74867.5</c:v>
                </c:pt>
                <c:pt idx="1">
                  <c:v>26168.799999999999</c:v>
                </c:pt>
                <c:pt idx="2">
                  <c:v>69744.7</c:v>
                </c:pt>
                <c:pt idx="3">
                  <c:v>87138.6</c:v>
                </c:pt>
                <c:pt idx="4">
                  <c:v>34871.5</c:v>
                </c:pt>
                <c:pt idx="5">
                  <c:v>84080.9</c:v>
                </c:pt>
                <c:pt idx="6">
                  <c:v>85595.7</c:v>
                </c:pt>
                <c:pt idx="7">
                  <c:v>35304.199999999997</c:v>
                </c:pt>
                <c:pt idx="8">
                  <c:v>79000.3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F-4881-80AC-D5DDACCA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87482272"/>
        <c:axId val="118748419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Sheet1!$AF$11:$AF$19</c:f>
              <c:numCache>
                <c:formatCode>General</c:formatCode>
                <c:ptCount val="9"/>
                <c:pt idx="0">
                  <c:v>75150.2</c:v>
                </c:pt>
                <c:pt idx="1">
                  <c:v>26629.8</c:v>
                </c:pt>
                <c:pt idx="2">
                  <c:v>69901</c:v>
                </c:pt>
                <c:pt idx="3">
                  <c:v>90273.7</c:v>
                </c:pt>
                <c:pt idx="4">
                  <c:v>35253.9</c:v>
                </c:pt>
                <c:pt idx="5">
                  <c:v>84699.8</c:v>
                </c:pt>
                <c:pt idx="6">
                  <c:v>86833.3</c:v>
                </c:pt>
                <c:pt idx="7">
                  <c:v>35539.4</c:v>
                </c:pt>
                <c:pt idx="8">
                  <c:v>78547.8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02B-47BA-ABFB-650ED11F429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Sheet1!$AG$11:$AG$19</c:f>
              <c:numCache>
                <c:formatCode>General</c:formatCode>
                <c:ptCount val="9"/>
                <c:pt idx="0">
                  <c:v>76349.600000000006</c:v>
                </c:pt>
                <c:pt idx="1">
                  <c:v>25661.599999999999</c:v>
                </c:pt>
                <c:pt idx="2">
                  <c:v>70364.3</c:v>
                </c:pt>
                <c:pt idx="3">
                  <c:v>85233.5</c:v>
                </c:pt>
                <c:pt idx="4">
                  <c:v>34776.5</c:v>
                </c:pt>
                <c:pt idx="5">
                  <c:v>82948</c:v>
                </c:pt>
                <c:pt idx="6">
                  <c:v>85238.399999999994</c:v>
                </c:pt>
                <c:pt idx="7">
                  <c:v>35258.800000000003</c:v>
                </c:pt>
                <c:pt idx="8">
                  <c:v>78418.5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02B-47BA-ABFB-650ED11F429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Sheet1!$AH$11:$AH$19</c:f>
              <c:numCache>
                <c:formatCode>General</c:formatCode>
                <c:ptCount val="9"/>
                <c:pt idx="0">
                  <c:v>73102.7</c:v>
                </c:pt>
                <c:pt idx="1">
                  <c:v>26215.1</c:v>
                </c:pt>
                <c:pt idx="2">
                  <c:v>68968.7</c:v>
                </c:pt>
                <c:pt idx="3">
                  <c:v>85908.6</c:v>
                </c:pt>
                <c:pt idx="4">
                  <c:v>34584.199999999997</c:v>
                </c:pt>
                <c:pt idx="5">
                  <c:v>84594.8</c:v>
                </c:pt>
                <c:pt idx="6">
                  <c:v>84715.4</c:v>
                </c:pt>
                <c:pt idx="7">
                  <c:v>35114.5</c:v>
                </c:pt>
                <c:pt idx="8">
                  <c:v>80034.5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2B-47BA-ABFB-650ED11F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82272"/>
        <c:axId val="1187484192"/>
      </c:scatterChart>
      <c:catAx>
        <c:axId val="1187482272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84192"/>
        <c:crosses val="autoZero"/>
        <c:auto val="1"/>
        <c:lblAlgn val="ctr"/>
        <c:lblOffset val="100"/>
        <c:noMultiLvlLbl val="0"/>
      </c:catAx>
      <c:valAx>
        <c:axId val="118748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 Signal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8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10</xdr:row>
      <xdr:rowOff>90487</xdr:rowOff>
    </xdr:from>
    <xdr:to>
      <xdr:col>26</xdr:col>
      <xdr:colOff>190500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0E7E4-A4A1-17C3-43EE-7CC9FEE19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25</xdr:row>
      <xdr:rowOff>42862</xdr:rowOff>
    </xdr:from>
    <xdr:to>
      <xdr:col>26</xdr:col>
      <xdr:colOff>200025</xdr:colOff>
      <xdr:row>39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9BECC-5CCE-F5B1-62B4-7A5CEE8AF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</xdr:colOff>
      <xdr:row>40</xdr:row>
      <xdr:rowOff>23812</xdr:rowOff>
    </xdr:from>
    <xdr:to>
      <xdr:col>26</xdr:col>
      <xdr:colOff>204787</xdr:colOff>
      <xdr:row>54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3F3A2-2F48-3036-1BCF-023DF4CDB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5"/>
  <sheetViews>
    <sheetView tabSelected="1" topLeftCell="E1" zoomScale="85" zoomScaleNormal="85" workbookViewId="0">
      <selection activeCell="AF48" sqref="AF48"/>
    </sheetView>
  </sheetViews>
  <sheetFormatPr defaultColWidth="9.140625" defaultRowHeight="15"/>
  <cols>
    <col min="1" max="1" width="25.85546875" style="1" bestFit="1" customWidth="1"/>
    <col min="2" max="2" width="4.42578125" style="1" bestFit="1" customWidth="1"/>
    <col min="3" max="3" width="11.85546875" style="1" bestFit="1" customWidth="1"/>
    <col min="4" max="4" width="23.28515625" style="1" bestFit="1" customWidth="1"/>
    <col min="5" max="5" width="12" style="1" bestFit="1" customWidth="1"/>
    <col min="6" max="6" width="16.42578125" bestFit="1" customWidth="1"/>
    <col min="7" max="7" width="12" style="1" bestFit="1" customWidth="1"/>
    <col min="8" max="8" width="16.5703125" style="1" bestFit="1" customWidth="1"/>
    <col min="9" max="9" width="9.140625" style="1"/>
    <col min="10" max="10" width="12" style="1" bestFit="1" customWidth="1"/>
    <col min="11" max="11" width="15.42578125" style="1" bestFit="1" customWidth="1"/>
    <col min="12" max="12" width="12" style="1" bestFit="1" customWidth="1"/>
    <col min="13" max="13" width="16.140625" style="1" bestFit="1" customWidth="1"/>
    <col min="14" max="14" width="15.42578125" style="1" bestFit="1" customWidth="1"/>
    <col min="15" max="15" width="23.42578125" style="1" bestFit="1" customWidth="1"/>
    <col min="16" max="16" width="23.42578125" style="1" customWidth="1"/>
    <col min="17" max="17" width="9.140625" style="1"/>
    <col min="18" max="18" width="14" style="1" bestFit="1" customWidth="1"/>
    <col min="19" max="22" width="9.140625" style="1"/>
    <col min="23" max="23" width="12" style="1" bestFit="1" customWidth="1"/>
    <col min="24" max="24" width="8" style="1" bestFit="1" customWidth="1"/>
    <col min="25" max="25" width="10.42578125" style="1" bestFit="1" customWidth="1"/>
    <col min="26" max="26" width="8" style="1" bestFit="1" customWidth="1"/>
    <col min="27" max="27" width="9.85546875" style="1" bestFit="1" customWidth="1"/>
    <col min="28" max="16384" width="9.140625" style="1"/>
  </cols>
  <sheetData>
    <row r="1" spans="1:34">
      <c r="C1" s="2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Q1" s="4" t="s">
        <v>12</v>
      </c>
      <c r="R1" s="4" t="s">
        <v>13</v>
      </c>
      <c r="V1" s="1" t="s">
        <v>12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34">
      <c r="A2" s="19" t="s">
        <v>19</v>
      </c>
      <c r="B2" s="20" t="s">
        <v>15</v>
      </c>
      <c r="C2" s="2" t="s">
        <v>20</v>
      </c>
      <c r="D2" s="2">
        <v>23729.9</v>
      </c>
      <c r="E2" s="22">
        <f>AVERAGE(D2:D4)</f>
        <v>22685.766666666666</v>
      </c>
      <c r="F2" s="23">
        <f>ROUND(E2,1)</f>
        <v>22685.8</v>
      </c>
      <c r="G2" s="22">
        <f>_xlfn.STDEV.S(D2:D4)</f>
        <v>905.70000736078953</v>
      </c>
      <c r="H2" s="24">
        <f>ROUND(G2,1)</f>
        <v>905.7</v>
      </c>
      <c r="J2" s="2">
        <f>1/D2</f>
        <v>4.2140927690382175E-5</v>
      </c>
      <c r="K2" s="22">
        <f>AVERAGE(J2:J4)</f>
        <v>4.4126350651640066E-5</v>
      </c>
      <c r="L2" s="2">
        <f>D2^2</f>
        <v>563108154.01000011</v>
      </c>
      <c r="M2" s="22">
        <f>AVERAGE(L2:L4)</f>
        <v>515190870.92333341</v>
      </c>
      <c r="N2" s="2">
        <f>J2^2</f>
        <v>1.7758577866060192E-9</v>
      </c>
      <c r="O2" s="22">
        <f>AVERAGE(N2:N4)</f>
        <v>1.9491130447467015E-9</v>
      </c>
      <c r="Q2" s="23">
        <f>F5/F2</f>
        <v>3.3001921907096068</v>
      </c>
      <c r="R2" s="24">
        <f>SQRT(M5*O2-E5*E5*K2*K2)</f>
        <v>0.1207924490720125</v>
      </c>
      <c r="T2" s="1" t="s">
        <v>21</v>
      </c>
      <c r="U2" t="s">
        <v>22</v>
      </c>
      <c r="V2" s="1">
        <v>3.3001921907096068</v>
      </c>
      <c r="W2" s="1">
        <v>0.1207924490720125</v>
      </c>
      <c r="X2" s="1">
        <f>F2</f>
        <v>22685.8</v>
      </c>
      <c r="Y2" s="1">
        <f>H2</f>
        <v>905.7</v>
      </c>
      <c r="Z2" s="1">
        <f>F5</f>
        <v>74867.5</v>
      </c>
      <c r="AA2" s="1">
        <f>H5</f>
        <v>1641.8</v>
      </c>
    </row>
    <row r="3" spans="1:34">
      <c r="A3" s="19"/>
      <c r="B3" s="20"/>
      <c r="C3" s="2" t="s">
        <v>23</v>
      </c>
      <c r="D3" s="2">
        <v>22112.400000000001</v>
      </c>
      <c r="E3" s="22"/>
      <c r="F3" s="23"/>
      <c r="G3" s="22"/>
      <c r="H3" s="24"/>
      <c r="J3" s="2">
        <f t="shared" ref="J3:J55" si="0">1/D3</f>
        <v>4.5223494509867764E-5</v>
      </c>
      <c r="K3" s="22"/>
      <c r="L3" s="2">
        <f t="shared" ref="L3:L55" si="1">D3^2</f>
        <v>488958233.76000005</v>
      </c>
      <c r="M3" s="22"/>
      <c r="N3" s="2">
        <f t="shared" ref="N3:N55" si="2">J3^2</f>
        <v>2.04516445568404E-9</v>
      </c>
      <c r="O3" s="22"/>
      <c r="Q3" s="23"/>
      <c r="R3" s="24"/>
      <c r="T3" s="1" t="s">
        <v>24</v>
      </c>
      <c r="U3" t="s">
        <v>25</v>
      </c>
      <c r="V3" s="1">
        <v>3.677821033547426</v>
      </c>
      <c r="W3" s="1">
        <v>0.28798757830589883</v>
      </c>
      <c r="X3" s="1">
        <f>F8</f>
        <v>7115.3</v>
      </c>
      <c r="Y3" s="1">
        <f>H8</f>
        <v>632</v>
      </c>
      <c r="Z3" s="1">
        <f>F11</f>
        <v>26168.799999999999</v>
      </c>
      <c r="AA3" s="1">
        <f>H11</f>
        <v>485.8</v>
      </c>
    </row>
    <row r="4" spans="1:34">
      <c r="A4" s="19"/>
      <c r="B4" s="20"/>
      <c r="C4" s="2" t="s">
        <v>26</v>
      </c>
      <c r="D4" s="2">
        <v>22215</v>
      </c>
      <c r="E4" s="22"/>
      <c r="F4" s="23"/>
      <c r="G4" s="22"/>
      <c r="H4" s="24"/>
      <c r="J4" s="2">
        <f t="shared" si="0"/>
        <v>4.5014629754670266E-5</v>
      </c>
      <c r="K4" s="22"/>
      <c r="L4" s="2">
        <f t="shared" si="1"/>
        <v>493506225</v>
      </c>
      <c r="M4" s="22"/>
      <c r="N4" s="2">
        <f t="shared" si="2"/>
        <v>2.0263168919500457E-9</v>
      </c>
      <c r="O4" s="22"/>
      <c r="Q4" s="23"/>
      <c r="R4" s="24"/>
      <c r="T4" s="1" t="s">
        <v>27</v>
      </c>
      <c r="U4" t="s">
        <v>28</v>
      </c>
      <c r="V4" s="1">
        <v>5.3070888310581505</v>
      </c>
      <c r="W4" s="1">
        <v>0.19868026021267782</v>
      </c>
      <c r="X4" s="1">
        <f>F14</f>
        <v>13141.8</v>
      </c>
      <c r="Y4" s="1">
        <f>H14</f>
        <v>573.4</v>
      </c>
      <c r="Z4" s="1">
        <f>F17</f>
        <v>69744.7</v>
      </c>
      <c r="AA4" s="1">
        <f>H17</f>
        <v>710.8</v>
      </c>
    </row>
    <row r="5" spans="1:34">
      <c r="A5" s="19"/>
      <c r="B5" s="21" t="s">
        <v>17</v>
      </c>
      <c r="C5" s="2" t="s">
        <v>29</v>
      </c>
      <c r="D5" s="2">
        <v>75150.2</v>
      </c>
      <c r="E5" s="22">
        <f>AVERAGE(D5:D7)</f>
        <v>74867.5</v>
      </c>
      <c r="F5" s="23">
        <f t="shared" ref="F5:H5" si="3">ROUND(E5,1)</f>
        <v>74867.5</v>
      </c>
      <c r="G5" s="22">
        <f>_xlfn.STDEV.S(D5:D7)</f>
        <v>1641.8067395403191</v>
      </c>
      <c r="H5" s="24">
        <f t="shared" si="3"/>
        <v>1641.8</v>
      </c>
      <c r="J5" s="2">
        <f t="shared" si="0"/>
        <v>1.3306684479881624E-5</v>
      </c>
      <c r="K5" s="22">
        <f>AVERAGE(J5:J7)</f>
        <v>1.3361238450085492E-5</v>
      </c>
      <c r="L5" s="2">
        <f t="shared" si="1"/>
        <v>5647552560.04</v>
      </c>
      <c r="M5" s="22">
        <f>AVERAGE(L5:L7)</f>
        <v>5606939575.8300009</v>
      </c>
      <c r="N5" s="2">
        <f t="shared" si="2"/>
        <v>1.7706785184712249E-10</v>
      </c>
      <c r="O5" s="22">
        <f>AVERAGE(N5:N7)</f>
        <v>1.7858058450793139E-10</v>
      </c>
      <c r="Q5" s="23"/>
      <c r="R5" s="24"/>
      <c r="T5" s="1" t="s">
        <v>30</v>
      </c>
      <c r="U5" t="s">
        <v>31</v>
      </c>
      <c r="V5" s="1">
        <v>18.023952343523767</v>
      </c>
      <c r="W5" s="1">
        <v>0.64989047603256733</v>
      </c>
      <c r="X5" s="1">
        <f>F20</f>
        <v>4834.6000000000004</v>
      </c>
      <c r="Y5" s="1">
        <f>H20</f>
        <v>147.30000000000001</v>
      </c>
      <c r="Z5" s="1">
        <f>F23</f>
        <v>87138.6</v>
      </c>
      <c r="AA5" s="1">
        <f>H23</f>
        <v>2736</v>
      </c>
    </row>
    <row r="6" spans="1:34">
      <c r="A6" s="19"/>
      <c r="B6" s="21"/>
      <c r="C6" s="2" t="s">
        <v>32</v>
      </c>
      <c r="D6" s="2">
        <v>76349.600000000006</v>
      </c>
      <c r="E6" s="22"/>
      <c r="F6" s="23"/>
      <c r="G6" s="22"/>
      <c r="H6" s="24"/>
      <c r="J6" s="2">
        <f t="shared" si="0"/>
        <v>1.3097645567232833E-5</v>
      </c>
      <c r="K6" s="22"/>
      <c r="L6" s="2">
        <f t="shared" si="1"/>
        <v>5829261420.1600008</v>
      </c>
      <c r="M6" s="22"/>
      <c r="N6" s="2">
        <f t="shared" si="2"/>
        <v>1.7154831940485387E-10</v>
      </c>
      <c r="O6" s="22"/>
      <c r="Q6" s="23"/>
      <c r="R6" s="24"/>
      <c r="T6" s="1" t="s">
        <v>33</v>
      </c>
      <c r="U6" t="s">
        <v>34</v>
      </c>
      <c r="V6" s="1">
        <v>17.460194271980772</v>
      </c>
      <c r="W6" s="1">
        <v>0.3787821937369239</v>
      </c>
      <c r="X6" s="1">
        <f>F26</f>
        <v>1997.2</v>
      </c>
      <c r="Y6" s="1">
        <f>H26</f>
        <v>49.1</v>
      </c>
      <c r="Z6" s="1">
        <f>F29</f>
        <v>34871.5</v>
      </c>
      <c r="AA6" s="1">
        <f>H29</f>
        <v>344.8</v>
      </c>
    </row>
    <row r="7" spans="1:34">
      <c r="A7" s="19"/>
      <c r="B7" s="21"/>
      <c r="C7" s="2" t="s">
        <v>35</v>
      </c>
      <c r="D7" s="2">
        <v>73102.7</v>
      </c>
      <c r="E7" s="22"/>
      <c r="F7" s="23"/>
      <c r="G7" s="22"/>
      <c r="H7" s="24"/>
      <c r="J7" s="2">
        <f t="shared" si="0"/>
        <v>1.3679385303142018E-5</v>
      </c>
      <c r="K7" s="22"/>
      <c r="L7" s="2">
        <f t="shared" si="1"/>
        <v>5344004747.29</v>
      </c>
      <c r="M7" s="22"/>
      <c r="N7" s="2">
        <f t="shared" si="2"/>
        <v>1.8712558227181786E-10</v>
      </c>
      <c r="O7" s="22"/>
      <c r="Q7" s="23"/>
      <c r="R7" s="24"/>
      <c r="T7" s="1" t="s">
        <v>36</v>
      </c>
      <c r="U7" t="s">
        <v>37</v>
      </c>
      <c r="V7" s="1">
        <v>21.013395646414914</v>
      </c>
      <c r="W7" s="1">
        <v>0.47141323836663468</v>
      </c>
      <c r="X7" s="1">
        <f>F32</f>
        <v>4001.3</v>
      </c>
      <c r="Y7" s="1">
        <f>H32</f>
        <v>99.7</v>
      </c>
      <c r="Z7" s="1">
        <f>F35</f>
        <v>84080.9</v>
      </c>
      <c r="AA7" s="1">
        <f>H35</f>
        <v>982.5</v>
      </c>
    </row>
    <row r="8" spans="1:34">
      <c r="A8" s="19" t="s">
        <v>38</v>
      </c>
      <c r="B8" s="20" t="s">
        <v>15</v>
      </c>
      <c r="C8" s="2" t="s">
        <v>39</v>
      </c>
      <c r="D8" s="2">
        <v>6387.1</v>
      </c>
      <c r="E8" s="22">
        <f>AVERAGE(D8:D10)</f>
        <v>7115.2666666666673</v>
      </c>
      <c r="F8" s="23">
        <f t="shared" ref="F8:H8" si="4">ROUND(E8,1)</f>
        <v>7115.3</v>
      </c>
      <c r="G8" s="22">
        <f>_xlfn.STDEV.S(D8:D10)</f>
        <v>631.9716159237953</v>
      </c>
      <c r="H8" s="24">
        <f t="shared" si="4"/>
        <v>632</v>
      </c>
      <c r="J8" s="2">
        <f t="shared" si="0"/>
        <v>1.5656557749213257E-4</v>
      </c>
      <c r="K8" s="22">
        <f>AVERAGE(J8:J10)</f>
        <v>1.4132556883407677E-4</v>
      </c>
      <c r="L8" s="2">
        <f t="shared" si="1"/>
        <v>40795046.410000004</v>
      </c>
      <c r="M8" s="22">
        <f>AVERAGE(L8:L10)</f>
        <v>50893278.486666672</v>
      </c>
      <c r="N8" s="2">
        <f t="shared" si="2"/>
        <v>2.4512780055444969E-8</v>
      </c>
      <c r="O8" s="22">
        <f>AVERAGE(N8:N10)</f>
        <v>2.0089411378657775E-8</v>
      </c>
      <c r="Q8" s="23">
        <f>F11/F8</f>
        <v>3.677821033547426</v>
      </c>
      <c r="R8" s="24">
        <f>SQRT(M11*O8-E11*E11*K8*K8)</f>
        <v>0.28798757830589883</v>
      </c>
      <c r="T8" s="1" t="s">
        <v>40</v>
      </c>
      <c r="U8" t="s">
        <v>41</v>
      </c>
      <c r="V8" s="1">
        <v>14.021738062085346</v>
      </c>
      <c r="W8" s="1">
        <v>0.39551603895292686</v>
      </c>
      <c r="X8" s="1">
        <f>F38</f>
        <v>6104.5</v>
      </c>
      <c r="Y8" s="1">
        <f>H38</f>
        <v>192.8</v>
      </c>
      <c r="Z8" s="1">
        <f>F41</f>
        <v>85595.7</v>
      </c>
      <c r="AA8" s="1">
        <f>H41</f>
        <v>1103.2</v>
      </c>
    </row>
    <row r="9" spans="1:34">
      <c r="A9" s="19"/>
      <c r="B9" s="20"/>
      <c r="C9" s="2" t="s">
        <v>42</v>
      </c>
      <c r="D9" s="2">
        <v>7520.8</v>
      </c>
      <c r="E9" s="22"/>
      <c r="F9" s="23"/>
      <c r="G9" s="22"/>
      <c r="H9" s="24"/>
      <c r="J9" s="2">
        <f t="shared" si="0"/>
        <v>1.3296457823635784E-4</v>
      </c>
      <c r="K9" s="22"/>
      <c r="L9" s="2">
        <f t="shared" si="1"/>
        <v>56562432.640000001</v>
      </c>
      <c r="M9" s="22"/>
      <c r="N9" s="2">
        <f t="shared" si="2"/>
        <v>1.7679579065572525E-8</v>
      </c>
      <c r="O9" s="22"/>
      <c r="Q9" s="23"/>
      <c r="R9" s="24"/>
      <c r="T9" s="1" t="s">
        <v>43</v>
      </c>
      <c r="U9" t="s">
        <v>44</v>
      </c>
      <c r="V9" s="1">
        <v>18.324613308418975</v>
      </c>
      <c r="W9" s="1">
        <v>0.39753984552409599</v>
      </c>
      <c r="X9" s="1">
        <f>F44</f>
        <v>1926.6</v>
      </c>
      <c r="Y9" s="1">
        <f>H44</f>
        <v>49.5</v>
      </c>
      <c r="Z9" s="1">
        <f>F47</f>
        <v>35304.199999999997</v>
      </c>
      <c r="AA9" s="1">
        <f>H47</f>
        <v>216.1</v>
      </c>
    </row>
    <row r="10" spans="1:34">
      <c r="A10" s="19"/>
      <c r="B10" s="20"/>
      <c r="C10" s="2" t="s">
        <v>45</v>
      </c>
      <c r="D10" s="2">
        <v>7437.9</v>
      </c>
      <c r="E10" s="22"/>
      <c r="F10" s="23"/>
      <c r="G10" s="22"/>
      <c r="H10" s="24"/>
      <c r="J10" s="2">
        <f t="shared" si="0"/>
        <v>1.3444655077373991E-4</v>
      </c>
      <c r="K10" s="22"/>
      <c r="L10" s="2">
        <f t="shared" si="1"/>
        <v>55322356.409999996</v>
      </c>
      <c r="M10" s="22"/>
      <c r="N10" s="2">
        <f t="shared" si="2"/>
        <v>1.8075875014955825E-8</v>
      </c>
      <c r="O10" s="22"/>
      <c r="Q10" s="23"/>
      <c r="R10" s="24"/>
      <c r="T10" s="1" t="s">
        <v>46</v>
      </c>
      <c r="U10" t="s">
        <v>47</v>
      </c>
      <c r="V10" s="1">
        <v>20.259084498012566</v>
      </c>
      <c r="W10" s="1">
        <v>0.2538406433936371</v>
      </c>
      <c r="X10" s="1">
        <f>F50</f>
        <v>3899.5</v>
      </c>
      <c r="Y10" s="1">
        <f>H50</f>
        <v>40.299999999999997</v>
      </c>
      <c r="Z10" s="1">
        <f>F53</f>
        <v>79000.3</v>
      </c>
      <c r="AA10" s="1">
        <f>H53</f>
        <v>898</v>
      </c>
      <c r="AC10" s="13" t="s">
        <v>15</v>
      </c>
      <c r="AD10" s="14"/>
      <c r="AE10" s="15"/>
      <c r="AF10" s="16" t="s">
        <v>17</v>
      </c>
      <c r="AG10" s="17"/>
      <c r="AH10" s="18"/>
    </row>
    <row r="11" spans="1:34">
      <c r="A11" s="19"/>
      <c r="B11" s="21" t="s">
        <v>17</v>
      </c>
      <c r="C11" s="2" t="s">
        <v>48</v>
      </c>
      <c r="D11" s="2">
        <v>26629.8</v>
      </c>
      <c r="E11" s="22">
        <f>AVERAGE(D11:D13)</f>
        <v>26168.833333333332</v>
      </c>
      <c r="F11" s="23">
        <f t="shared" ref="F11:H11" si="5">ROUND(E11,1)</f>
        <v>26168.799999999999</v>
      </c>
      <c r="G11" s="22">
        <f>_xlfn.STDEV.S(D11:D13)</f>
        <v>485.75535337588781</v>
      </c>
      <c r="H11" s="24">
        <f t="shared" si="5"/>
        <v>485.8</v>
      </c>
      <c r="J11" s="2">
        <f t="shared" si="0"/>
        <v>3.7551915523210838E-5</v>
      </c>
      <c r="K11" s="22">
        <f>AVERAGE(J11:J13)</f>
        <v>3.8222200354149044E-5</v>
      </c>
      <c r="L11" s="2">
        <f t="shared" si="1"/>
        <v>709146248.03999996</v>
      </c>
      <c r="M11" s="22">
        <f>AVERAGE(L11:L13)</f>
        <v>684965143.53666651</v>
      </c>
      <c r="N11" s="2">
        <f t="shared" si="2"/>
        <v>1.4101463594623631E-9</v>
      </c>
      <c r="O11" s="22">
        <f>AVERAGE(N11:N13)</f>
        <v>1.4612740679094284E-9</v>
      </c>
      <c r="Q11" s="23"/>
      <c r="R11" s="24"/>
      <c r="AC11" s="8">
        <v>23729.9</v>
      </c>
      <c r="AD11" s="1">
        <v>22112.400000000001</v>
      </c>
      <c r="AE11" s="1">
        <v>22215</v>
      </c>
      <c r="AF11" s="5">
        <v>75150.2</v>
      </c>
      <c r="AG11" s="6">
        <v>76349.600000000006</v>
      </c>
      <c r="AH11" s="7">
        <v>73102.7</v>
      </c>
    </row>
    <row r="12" spans="1:34">
      <c r="A12" s="19"/>
      <c r="B12" s="21"/>
      <c r="C12" s="2" t="s">
        <v>49</v>
      </c>
      <c r="D12" s="2">
        <v>25661.599999999999</v>
      </c>
      <c r="E12" s="22"/>
      <c r="F12" s="23"/>
      <c r="G12" s="22"/>
      <c r="H12" s="24"/>
      <c r="J12" s="2">
        <f t="shared" si="0"/>
        <v>3.8968731489852547E-5</v>
      </c>
      <c r="K12" s="22"/>
      <c r="L12" s="2">
        <f t="shared" si="1"/>
        <v>658517714.55999994</v>
      </c>
      <c r="M12" s="22"/>
      <c r="N12" s="2">
        <f t="shared" si="2"/>
        <v>1.5185620339282254E-9</v>
      </c>
      <c r="O12" s="22"/>
      <c r="Q12" s="23"/>
      <c r="R12" s="24"/>
      <c r="AC12" s="8">
        <v>6387.1</v>
      </c>
      <c r="AD12" s="1">
        <v>7520.8</v>
      </c>
      <c r="AE12" s="1">
        <v>7437.9</v>
      </c>
      <c r="AF12" s="8">
        <v>26629.8</v>
      </c>
      <c r="AG12" s="1">
        <v>25661.599999999999</v>
      </c>
      <c r="AH12" s="9">
        <v>26215.1</v>
      </c>
    </row>
    <row r="13" spans="1:34">
      <c r="A13" s="19"/>
      <c r="B13" s="21"/>
      <c r="C13" s="2" t="s">
        <v>50</v>
      </c>
      <c r="D13" s="2">
        <v>26215.1</v>
      </c>
      <c r="E13" s="22"/>
      <c r="F13" s="23"/>
      <c r="G13" s="22"/>
      <c r="H13" s="24"/>
      <c r="J13" s="2">
        <f t="shared" si="0"/>
        <v>3.8145954049383753E-5</v>
      </c>
      <c r="K13" s="22"/>
      <c r="L13" s="2">
        <f t="shared" si="1"/>
        <v>687231468.00999987</v>
      </c>
      <c r="M13" s="22"/>
      <c r="N13" s="2">
        <f t="shared" si="2"/>
        <v>1.4551138103376969E-9</v>
      </c>
      <c r="O13" s="22"/>
      <c r="Q13" s="23"/>
      <c r="R13" s="24"/>
      <c r="AC13" s="8">
        <v>13379.3</v>
      </c>
      <c r="AD13" s="1">
        <v>13558.2</v>
      </c>
      <c r="AE13" s="1">
        <v>12487.8</v>
      </c>
      <c r="AF13" s="8">
        <v>69901</v>
      </c>
      <c r="AG13" s="1">
        <v>70364.3</v>
      </c>
      <c r="AH13" s="9">
        <v>68968.7</v>
      </c>
    </row>
    <row r="14" spans="1:34">
      <c r="A14" s="19" t="s">
        <v>51</v>
      </c>
      <c r="B14" s="20" t="s">
        <v>15</v>
      </c>
      <c r="C14" s="2" t="s">
        <v>52</v>
      </c>
      <c r="D14" s="2">
        <v>13379.3</v>
      </c>
      <c r="E14" s="22">
        <f>AVERAGE(D14:D16)</f>
        <v>13141.766666666668</v>
      </c>
      <c r="F14" s="23">
        <f t="shared" ref="F14:H14" si="6">ROUND(E14,1)</f>
        <v>13141.8</v>
      </c>
      <c r="G14" s="22">
        <f>_xlfn.STDEV.S(D14:D16)</f>
        <v>573.37213337703633</v>
      </c>
      <c r="H14" s="24">
        <f t="shared" si="6"/>
        <v>573.4</v>
      </c>
      <c r="J14" s="2">
        <f t="shared" si="0"/>
        <v>7.474232583169524E-5</v>
      </c>
      <c r="K14" s="22">
        <f>AVERAGE(J14:J16)</f>
        <v>7.6192195143258193E-5</v>
      </c>
      <c r="L14" s="2">
        <f t="shared" si="1"/>
        <v>179005668.48999998</v>
      </c>
      <c r="M14" s="22">
        <f>AVERAGE(L14:L16)</f>
        <v>172925201.52333334</v>
      </c>
      <c r="N14" s="2">
        <f t="shared" si="2"/>
        <v>5.5864152707312972E-9</v>
      </c>
      <c r="O14" s="22">
        <f>AVERAGE(N14:N16)</f>
        <v>5.8129630535364307E-9</v>
      </c>
      <c r="Q14" s="23">
        <f>F17/F14</f>
        <v>5.3070888310581505</v>
      </c>
      <c r="R14" s="24">
        <f t="shared" ref="R14" si="7">SQRT(M17*O14-E17*E17*K14*K14)</f>
        <v>0.19868026021267782</v>
      </c>
      <c r="AC14" s="8">
        <v>4664.6000000000004</v>
      </c>
      <c r="AD14" s="1">
        <v>4916.3</v>
      </c>
      <c r="AE14" s="1">
        <v>4922.8999999999996</v>
      </c>
      <c r="AF14" s="8">
        <v>90273.7</v>
      </c>
      <c r="AG14" s="1">
        <v>85233.5</v>
      </c>
      <c r="AH14" s="9">
        <v>85908.6</v>
      </c>
    </row>
    <row r="15" spans="1:34">
      <c r="A15" s="19"/>
      <c r="B15" s="20"/>
      <c r="C15" s="2" t="s">
        <v>53</v>
      </c>
      <c r="D15" s="2">
        <v>13558.2</v>
      </c>
      <c r="E15" s="22"/>
      <c r="F15" s="23"/>
      <c r="G15" s="22"/>
      <c r="H15" s="24"/>
      <c r="J15" s="2">
        <f t="shared" si="0"/>
        <v>7.375610331754952E-5</v>
      </c>
      <c r="K15" s="22"/>
      <c r="L15" s="2">
        <f t="shared" si="1"/>
        <v>183824787.24000001</v>
      </c>
      <c r="M15" s="22"/>
      <c r="N15" s="2">
        <f t="shared" si="2"/>
        <v>5.4399627765890391E-9</v>
      </c>
      <c r="O15" s="22"/>
      <c r="Q15" s="23"/>
      <c r="R15" s="24"/>
      <c r="AC15" s="8">
        <v>2044.2</v>
      </c>
      <c r="AD15" s="1">
        <v>1946.3</v>
      </c>
      <c r="AE15" s="1">
        <v>2001.2</v>
      </c>
      <c r="AF15" s="8">
        <v>35253.9</v>
      </c>
      <c r="AG15" s="1">
        <v>34776.5</v>
      </c>
      <c r="AH15" s="9">
        <v>34584.199999999997</v>
      </c>
    </row>
    <row r="16" spans="1:34">
      <c r="A16" s="19"/>
      <c r="B16" s="20"/>
      <c r="C16" s="2" t="s">
        <v>54</v>
      </c>
      <c r="D16" s="2">
        <v>12487.8</v>
      </c>
      <c r="E16" s="22"/>
      <c r="F16" s="23"/>
      <c r="G16" s="22"/>
      <c r="H16" s="24"/>
      <c r="J16" s="2">
        <f t="shared" si="0"/>
        <v>8.0078156280529805E-5</v>
      </c>
      <c r="K16" s="22"/>
      <c r="L16" s="2">
        <f t="shared" si="1"/>
        <v>155945148.83999997</v>
      </c>
      <c r="M16" s="22"/>
      <c r="N16" s="2">
        <f t="shared" si="2"/>
        <v>6.4125111132889549E-9</v>
      </c>
      <c r="O16" s="22"/>
      <c r="Q16" s="23"/>
      <c r="R16" s="24"/>
      <c r="AC16" s="8">
        <v>4104</v>
      </c>
      <c r="AD16" s="1">
        <v>3994.9</v>
      </c>
      <c r="AE16" s="1">
        <v>3905</v>
      </c>
      <c r="AF16" s="8">
        <v>84699.8</v>
      </c>
      <c r="AG16" s="1">
        <v>82948</v>
      </c>
      <c r="AH16" s="9">
        <v>84594.8</v>
      </c>
    </row>
    <row r="17" spans="1:34">
      <c r="A17" s="19"/>
      <c r="B17" s="21" t="s">
        <v>17</v>
      </c>
      <c r="C17" s="2" t="s">
        <v>55</v>
      </c>
      <c r="D17" s="2">
        <v>69901</v>
      </c>
      <c r="E17" s="22">
        <f>AVERAGE(D17:D19)</f>
        <v>69744.666666666672</v>
      </c>
      <c r="F17" s="23">
        <f t="shared" ref="F17:H17" si="8">ROUND(E17,1)</f>
        <v>69744.7</v>
      </c>
      <c r="G17" s="22">
        <f>_xlfn.STDEV.S(D17:D19)</f>
        <v>710.81286097913096</v>
      </c>
      <c r="H17" s="24">
        <f t="shared" si="8"/>
        <v>710.8</v>
      </c>
      <c r="J17" s="2">
        <f t="shared" si="0"/>
        <v>1.4305946982160485E-5</v>
      </c>
      <c r="K17" s="22">
        <f>AVERAGE(J17:J19)</f>
        <v>1.4339010034820225E-5</v>
      </c>
      <c r="L17" s="2">
        <f t="shared" si="1"/>
        <v>4886149801</v>
      </c>
      <c r="M17" s="22">
        <f>AVERAGE(L17:L19)</f>
        <v>4864655365.0600004</v>
      </c>
      <c r="N17" s="2">
        <f t="shared" si="2"/>
        <v>2.046601190563867E-10</v>
      </c>
      <c r="O17" s="22">
        <f>AVERAGE(N17:N19)</f>
        <v>2.0562153893558688E-10</v>
      </c>
      <c r="Q17" s="23"/>
      <c r="R17" s="24"/>
      <c r="AC17" s="8">
        <v>6166.4</v>
      </c>
      <c r="AD17" s="1">
        <v>6258.8</v>
      </c>
      <c r="AE17" s="1">
        <v>5888.4</v>
      </c>
      <c r="AF17" s="8">
        <v>86833.3</v>
      </c>
      <c r="AG17" s="1">
        <v>85238.399999999994</v>
      </c>
      <c r="AH17" s="9">
        <v>84715.4</v>
      </c>
    </row>
    <row r="18" spans="1:34">
      <c r="A18" s="19"/>
      <c r="B18" s="21"/>
      <c r="C18" s="2" t="s">
        <v>56</v>
      </c>
      <c r="D18" s="2">
        <v>70364.3</v>
      </c>
      <c r="E18" s="22"/>
      <c r="F18" s="23"/>
      <c r="G18" s="22"/>
      <c r="H18" s="24"/>
      <c r="J18" s="2">
        <f t="shared" si="0"/>
        <v>1.4211752266419193E-5</v>
      </c>
      <c r="K18" s="22"/>
      <c r="L18" s="2">
        <f t="shared" si="1"/>
        <v>4951134714.4900007</v>
      </c>
      <c r="M18" s="22"/>
      <c r="N18" s="2">
        <f t="shared" si="2"/>
        <v>2.0197390248207106E-10</v>
      </c>
      <c r="O18" s="22"/>
      <c r="Q18" s="23"/>
      <c r="R18" s="24"/>
      <c r="AC18" s="8">
        <v>1874.1</v>
      </c>
      <c r="AD18" s="1">
        <v>1972.5</v>
      </c>
      <c r="AE18" s="1">
        <v>1933.1</v>
      </c>
      <c r="AF18" s="8">
        <v>35539.4</v>
      </c>
      <c r="AG18" s="1">
        <v>35258.800000000003</v>
      </c>
      <c r="AH18" s="9">
        <v>35114.5</v>
      </c>
    </row>
    <row r="19" spans="1:34">
      <c r="A19" s="19"/>
      <c r="B19" s="21"/>
      <c r="C19" s="2" t="s">
        <v>57</v>
      </c>
      <c r="D19" s="2">
        <v>68968.7</v>
      </c>
      <c r="E19" s="22"/>
      <c r="F19" s="23"/>
      <c r="G19" s="22"/>
      <c r="H19" s="24"/>
      <c r="J19" s="2">
        <f t="shared" si="0"/>
        <v>1.4499330855881002E-5</v>
      </c>
      <c r="K19" s="22"/>
      <c r="L19" s="2">
        <f t="shared" si="1"/>
        <v>4756681579.6899996</v>
      </c>
      <c r="M19" s="22"/>
      <c r="N19" s="2">
        <f t="shared" si="2"/>
        <v>2.102305952683029E-10</v>
      </c>
      <c r="O19" s="22"/>
      <c r="Q19" s="23"/>
      <c r="R19" s="24"/>
      <c r="AC19" s="10">
        <v>3891.1</v>
      </c>
      <c r="AD19" s="11">
        <v>3943.4</v>
      </c>
      <c r="AE19" s="11">
        <v>3864.1</v>
      </c>
      <c r="AF19" s="10">
        <v>78547.8</v>
      </c>
      <c r="AG19" s="11">
        <v>78418.5</v>
      </c>
      <c r="AH19" s="12">
        <v>80034.5</v>
      </c>
    </row>
    <row r="20" spans="1:34">
      <c r="A20" s="19" t="s">
        <v>58</v>
      </c>
      <c r="B20" s="20" t="s">
        <v>15</v>
      </c>
      <c r="C20" s="2" t="s">
        <v>59</v>
      </c>
      <c r="D20" s="2">
        <v>4664.6000000000004</v>
      </c>
      <c r="E20" s="22">
        <f>AVERAGE(D20:D22)</f>
        <v>4834.6000000000004</v>
      </c>
      <c r="F20" s="23">
        <f t="shared" ref="F20:H20" si="9">ROUND(E20,1)</f>
        <v>4834.6000000000004</v>
      </c>
      <c r="G20" s="22">
        <f>_xlfn.STDEV.S(D20:D22)</f>
        <v>147.26129837808682</v>
      </c>
      <c r="H20" s="24">
        <f t="shared" si="9"/>
        <v>147.30000000000001</v>
      </c>
      <c r="J20" s="2">
        <f t="shared" si="0"/>
        <v>2.1438065428975689E-4</v>
      </c>
      <c r="K20" s="22">
        <f>AVERAGE(J20:J22)</f>
        <v>2.0697265135056101E-4</v>
      </c>
      <c r="L20" s="2">
        <f t="shared" si="1"/>
        <v>21758493.160000004</v>
      </c>
      <c r="M20" s="22">
        <f>AVERAGE(L20:L22)</f>
        <v>23387814.420000002</v>
      </c>
      <c r="N20" s="2">
        <f t="shared" si="2"/>
        <v>4.5959064933704259E-8</v>
      </c>
      <c r="O20" s="22">
        <f>AVERAGE(N20:N22)</f>
        <v>4.286513005503563E-8</v>
      </c>
      <c r="Q20" s="23">
        <f>F23/F20</f>
        <v>18.023952343523767</v>
      </c>
      <c r="R20" s="24">
        <f>SQRT(M23*O20-E23*E23*K20*K20)</f>
        <v>0.64989047603256733</v>
      </c>
    </row>
    <row r="21" spans="1:34">
      <c r="A21" s="19"/>
      <c r="B21" s="20"/>
      <c r="C21" s="2" t="s">
        <v>60</v>
      </c>
      <c r="D21" s="2">
        <v>4916.3</v>
      </c>
      <c r="E21" s="22"/>
      <c r="F21" s="23"/>
      <c r="G21" s="22"/>
      <c r="H21" s="24"/>
      <c r="J21" s="2">
        <f t="shared" si="0"/>
        <v>2.0340499969489248E-4</v>
      </c>
      <c r="K21" s="22"/>
      <c r="L21" s="2">
        <f t="shared" si="1"/>
        <v>24170005.690000001</v>
      </c>
      <c r="M21" s="22"/>
      <c r="N21" s="2">
        <f t="shared" si="2"/>
        <v>4.1373593900879212E-8</v>
      </c>
      <c r="O21" s="22"/>
      <c r="Q21" s="23"/>
      <c r="R21" s="24"/>
    </row>
    <row r="22" spans="1:34">
      <c r="A22" s="19"/>
      <c r="B22" s="20"/>
      <c r="C22" s="2" t="s">
        <v>61</v>
      </c>
      <c r="D22" s="2">
        <v>4922.8999999999996</v>
      </c>
      <c r="E22" s="22"/>
      <c r="F22" s="23"/>
      <c r="G22" s="22"/>
      <c r="H22" s="24"/>
      <c r="J22" s="2">
        <f t="shared" si="0"/>
        <v>2.0313230006703369E-4</v>
      </c>
      <c r="K22" s="22"/>
      <c r="L22" s="2">
        <f t="shared" si="1"/>
        <v>24234944.409999996</v>
      </c>
      <c r="M22" s="22"/>
      <c r="N22" s="2">
        <f t="shared" si="2"/>
        <v>4.1262731330523414E-8</v>
      </c>
      <c r="O22" s="22"/>
      <c r="Q22" s="23"/>
      <c r="R22" s="24"/>
    </row>
    <row r="23" spans="1:34">
      <c r="A23" s="19"/>
      <c r="B23" s="21" t="s">
        <v>17</v>
      </c>
      <c r="C23" s="2" t="s">
        <v>62</v>
      </c>
      <c r="D23" s="2">
        <v>90273.7</v>
      </c>
      <c r="E23" s="22">
        <f>AVERAGE(D23:D25)</f>
        <v>87138.6</v>
      </c>
      <c r="F23" s="23">
        <f t="shared" ref="F23:H23" si="10">ROUND(E23,1)</f>
        <v>87138.6</v>
      </c>
      <c r="G23" s="22">
        <f>_xlfn.STDEV.S(D23:D25)</f>
        <v>2735.9786201650013</v>
      </c>
      <c r="H23" s="24">
        <f t="shared" si="10"/>
        <v>2736</v>
      </c>
      <c r="J23" s="2">
        <f t="shared" si="0"/>
        <v>1.107742343561857E-5</v>
      </c>
      <c r="K23" s="22">
        <f>AVERAGE(J23:J25)</f>
        <v>1.1483392557373259E-5</v>
      </c>
      <c r="L23" s="2">
        <f t="shared" si="1"/>
        <v>8149340911.6899996</v>
      </c>
      <c r="M23" s="22">
        <f>AVERAGE(L23:L25)</f>
        <v>7598125995.9666672</v>
      </c>
      <c r="N23" s="2">
        <f t="shared" si="2"/>
        <v>1.2270930997199152E-10</v>
      </c>
      <c r="O23" s="22">
        <f>AVERAGE(N23:N25)</f>
        <v>1.3195212683351976E-10</v>
      </c>
      <c r="Q23" s="23"/>
      <c r="R23" s="24"/>
    </row>
    <row r="24" spans="1:34">
      <c r="A24" s="19"/>
      <c r="B24" s="21"/>
      <c r="C24" s="2" t="s">
        <v>63</v>
      </c>
      <c r="D24" s="2">
        <v>85233.5</v>
      </c>
      <c r="E24" s="22"/>
      <c r="F24" s="23"/>
      <c r="G24" s="22"/>
      <c r="H24" s="24"/>
      <c r="J24" s="2">
        <f t="shared" si="0"/>
        <v>1.1732476080414392E-5</v>
      </c>
      <c r="K24" s="22"/>
      <c r="L24" s="2">
        <f t="shared" si="1"/>
        <v>7264749522.25</v>
      </c>
      <c r="M24" s="22"/>
      <c r="N24" s="2">
        <f t="shared" si="2"/>
        <v>1.3765099497749585E-10</v>
      </c>
      <c r="O24" s="22"/>
      <c r="Q24" s="23"/>
      <c r="R24" s="24"/>
    </row>
    <row r="25" spans="1:34">
      <c r="A25" s="19"/>
      <c r="B25" s="21"/>
      <c r="C25" s="2" t="s">
        <v>64</v>
      </c>
      <c r="D25" s="2">
        <v>85908.6</v>
      </c>
      <c r="E25" s="22"/>
      <c r="F25" s="23"/>
      <c r="G25" s="22"/>
      <c r="H25" s="24"/>
      <c r="J25" s="2">
        <f t="shared" si="0"/>
        <v>1.1640278156086818E-5</v>
      </c>
      <c r="K25" s="22"/>
      <c r="L25" s="2">
        <f t="shared" si="1"/>
        <v>7380287553.960001</v>
      </c>
      <c r="M25" s="22"/>
      <c r="N25" s="2">
        <f t="shared" si="2"/>
        <v>1.3549607555107192E-10</v>
      </c>
      <c r="O25" s="22"/>
      <c r="Q25" s="23"/>
      <c r="R25" s="24"/>
    </row>
    <row r="26" spans="1:34">
      <c r="A26" s="19" t="s">
        <v>65</v>
      </c>
      <c r="B26" s="20" t="s">
        <v>15</v>
      </c>
      <c r="C26" s="2" t="s">
        <v>66</v>
      </c>
      <c r="D26" s="2">
        <v>2044.2</v>
      </c>
      <c r="E26" s="22">
        <f>AVERAGE(D26:D28)</f>
        <v>1997.2333333333333</v>
      </c>
      <c r="F26" s="23">
        <f t="shared" ref="F26:H26" si="11">ROUND(E26,1)</f>
        <v>1997.2</v>
      </c>
      <c r="G26" s="22">
        <f>_xlfn.STDEV.S(D26:D28)</f>
        <v>49.070391615854646</v>
      </c>
      <c r="H26" s="24">
        <f t="shared" si="11"/>
        <v>49.1</v>
      </c>
      <c r="J26" s="2">
        <f t="shared" si="0"/>
        <v>4.8918892476274337E-4</v>
      </c>
      <c r="K26" s="22">
        <f>AVERAGE(J26:J28)</f>
        <v>5.0089483710795749E-4</v>
      </c>
      <c r="L26" s="2">
        <f t="shared" si="1"/>
        <v>4178753.64</v>
      </c>
      <c r="M26" s="22">
        <f>AVERAGE(L26:L28)</f>
        <v>3990546.2566666664</v>
      </c>
      <c r="N26" s="2">
        <f t="shared" si="2"/>
        <v>2.3930580411052897E-7</v>
      </c>
      <c r="O26" s="22">
        <f>AVERAGE(N26:N28)</f>
        <v>2.5099726460297336E-7</v>
      </c>
      <c r="Q26" s="23">
        <f>F29/F26</f>
        <v>17.460194271980772</v>
      </c>
      <c r="R26" s="24">
        <f t="shared" ref="R26" si="12">SQRT(M29*O26-E29*E29*K26*K26)</f>
        <v>0.3787821937369239</v>
      </c>
    </row>
    <row r="27" spans="1:34">
      <c r="A27" s="19"/>
      <c r="B27" s="20"/>
      <c r="C27" s="2" t="s">
        <v>67</v>
      </c>
      <c r="D27" s="2">
        <v>1946.3</v>
      </c>
      <c r="E27" s="22"/>
      <c r="F27" s="23"/>
      <c r="G27" s="22"/>
      <c r="H27" s="24"/>
      <c r="J27" s="2">
        <f t="shared" si="0"/>
        <v>5.1379540666906436E-4</v>
      </c>
      <c r="K27" s="22"/>
      <c r="L27" s="2">
        <f t="shared" si="1"/>
        <v>3788083.69</v>
      </c>
      <c r="M27" s="22"/>
      <c r="N27" s="2">
        <f t="shared" si="2"/>
        <v>2.6398571991422924E-7</v>
      </c>
      <c r="O27" s="22"/>
      <c r="Q27" s="23"/>
      <c r="R27" s="24"/>
    </row>
    <row r="28" spans="1:34">
      <c r="A28" s="19"/>
      <c r="B28" s="20"/>
      <c r="C28" s="2" t="s">
        <v>68</v>
      </c>
      <c r="D28" s="2">
        <v>2001.2</v>
      </c>
      <c r="E28" s="22"/>
      <c r="F28" s="23"/>
      <c r="G28" s="22"/>
      <c r="H28" s="24"/>
      <c r="J28" s="2">
        <f t="shared" si="0"/>
        <v>4.9970017989206473E-4</v>
      </c>
      <c r="K28" s="22"/>
      <c r="L28" s="2">
        <f t="shared" si="1"/>
        <v>4004801.4400000004</v>
      </c>
      <c r="M28" s="22"/>
      <c r="N28" s="2">
        <f t="shared" si="2"/>
        <v>2.4970026978416186E-7</v>
      </c>
      <c r="O28" s="22"/>
      <c r="Q28" s="23"/>
      <c r="R28" s="24"/>
    </row>
    <row r="29" spans="1:34">
      <c r="A29" s="19"/>
      <c r="B29" s="21" t="s">
        <v>17</v>
      </c>
      <c r="C29" s="2" t="s">
        <v>69</v>
      </c>
      <c r="D29" s="2">
        <v>35253.9</v>
      </c>
      <c r="E29" s="22">
        <f>AVERAGE(D29:D31)</f>
        <v>34871.533333333333</v>
      </c>
      <c r="F29" s="23">
        <f t="shared" ref="F29:H29" si="13">ROUND(E29,1)</f>
        <v>34871.5</v>
      </c>
      <c r="G29" s="22">
        <f>_xlfn.STDEV.S(D29:D31)</f>
        <v>344.81592673966605</v>
      </c>
      <c r="H29" s="24">
        <f t="shared" si="13"/>
        <v>344.8</v>
      </c>
      <c r="J29" s="2">
        <f t="shared" si="0"/>
        <v>2.8365655998343446E-5</v>
      </c>
      <c r="K29" s="22">
        <f>AVERAGE(J29:J31)</f>
        <v>2.867854804643535E-5</v>
      </c>
      <c r="L29" s="2">
        <f t="shared" si="1"/>
        <v>1242837465.21</v>
      </c>
      <c r="M29" s="22">
        <f>AVERAGE(L29:L31)</f>
        <v>1216103102.3666666</v>
      </c>
      <c r="N29" s="2">
        <f t="shared" si="2"/>
        <v>8.0461044021635754E-10</v>
      </c>
      <c r="O29" s="22">
        <f>AVERAGE(N29:N31)</f>
        <v>8.2251232946025309E-10</v>
      </c>
      <c r="Q29" s="23"/>
      <c r="R29" s="24"/>
    </row>
    <row r="30" spans="1:34">
      <c r="A30" s="19"/>
      <c r="B30" s="21"/>
      <c r="C30" s="2" t="s">
        <v>70</v>
      </c>
      <c r="D30" s="2">
        <v>34776.5</v>
      </c>
      <c r="E30" s="22"/>
      <c r="F30" s="23"/>
      <c r="G30" s="22"/>
      <c r="H30" s="24"/>
      <c r="J30" s="2">
        <f t="shared" si="0"/>
        <v>2.8755050105674809E-5</v>
      </c>
      <c r="K30" s="22"/>
      <c r="L30" s="2">
        <f t="shared" si="1"/>
        <v>1209404952.25</v>
      </c>
      <c r="M30" s="22"/>
      <c r="N30" s="2">
        <f t="shared" si="2"/>
        <v>8.2685290657986886E-10</v>
      </c>
      <c r="O30" s="22"/>
      <c r="Q30" s="23"/>
      <c r="R30" s="24"/>
    </row>
    <row r="31" spans="1:34">
      <c r="A31" s="19"/>
      <c r="B31" s="21"/>
      <c r="C31" s="2" t="s">
        <v>71</v>
      </c>
      <c r="D31" s="2">
        <v>34584.199999999997</v>
      </c>
      <c r="E31" s="22"/>
      <c r="F31" s="23"/>
      <c r="G31" s="22"/>
      <c r="H31" s="24"/>
      <c r="J31" s="2">
        <f t="shared" si="0"/>
        <v>2.8914938035287793E-5</v>
      </c>
      <c r="K31" s="22"/>
      <c r="L31" s="2">
        <f t="shared" si="1"/>
        <v>1196066889.6399999</v>
      </c>
      <c r="M31" s="22"/>
      <c r="N31" s="2">
        <f t="shared" si="2"/>
        <v>8.3607364158453268E-10</v>
      </c>
      <c r="O31" s="22"/>
      <c r="Q31" s="23"/>
      <c r="R31" s="24"/>
    </row>
    <row r="32" spans="1:34">
      <c r="A32" s="19" t="s">
        <v>72</v>
      </c>
      <c r="B32" s="20" t="s">
        <v>15</v>
      </c>
      <c r="C32" s="2" t="s">
        <v>73</v>
      </c>
      <c r="D32" s="2">
        <v>4104</v>
      </c>
      <c r="E32" s="22">
        <f>AVERAGE(D32:D34)</f>
        <v>4001.2999999999997</v>
      </c>
      <c r="F32" s="23">
        <f t="shared" ref="F32:H32" si="14">ROUND(E32,1)</f>
        <v>4001.3</v>
      </c>
      <c r="G32" s="22">
        <f>_xlfn.STDEV.S(D32:D34)</f>
        <v>99.654252292614188</v>
      </c>
      <c r="H32" s="24">
        <f t="shared" si="14"/>
        <v>99.7</v>
      </c>
      <c r="J32" s="2">
        <f t="shared" si="0"/>
        <v>2.4366471734892786E-4</v>
      </c>
      <c r="K32" s="22">
        <f>AVERAGE(J32:J34)</f>
        <v>2.5002194016559952E-4</v>
      </c>
      <c r="L32" s="2">
        <f t="shared" si="1"/>
        <v>16842816</v>
      </c>
      <c r="M32" s="22">
        <f>AVERAGE(L32:L34)</f>
        <v>16017022.336666668</v>
      </c>
      <c r="N32" s="2">
        <f t="shared" si="2"/>
        <v>5.9372494480732903E-8</v>
      </c>
      <c r="O32" s="22">
        <f>AVERAGE(N32:N34)</f>
        <v>6.2536712661889346E-8</v>
      </c>
      <c r="Q32" s="23">
        <f>F35/F32</f>
        <v>21.013395646414914</v>
      </c>
      <c r="R32" s="24">
        <f t="shared" ref="R32" si="15">SQRT(M35*O32-E35*E35*K32*K32)</f>
        <v>0.47141323836663468</v>
      </c>
    </row>
    <row r="33" spans="1:18">
      <c r="A33" s="19"/>
      <c r="B33" s="20"/>
      <c r="C33" s="2" t="s">
        <v>74</v>
      </c>
      <c r="D33" s="2">
        <v>3994.9</v>
      </c>
      <c r="E33" s="22"/>
      <c r="F33" s="23"/>
      <c r="G33" s="22"/>
      <c r="H33" s="24"/>
      <c r="J33" s="2">
        <f t="shared" si="0"/>
        <v>2.5031915692507947E-4</v>
      </c>
      <c r="K33" s="22"/>
      <c r="L33" s="2">
        <f t="shared" si="1"/>
        <v>15959226.010000002</v>
      </c>
      <c r="M33" s="22"/>
      <c r="N33" s="2">
        <f t="shared" si="2"/>
        <v>6.265968032368256E-8</v>
      </c>
      <c r="O33" s="22"/>
      <c r="Q33" s="23"/>
      <c r="R33" s="24"/>
    </row>
    <row r="34" spans="1:18">
      <c r="A34" s="19"/>
      <c r="B34" s="20"/>
      <c r="C34" s="2" t="s">
        <v>75</v>
      </c>
      <c r="D34" s="2">
        <v>3905</v>
      </c>
      <c r="E34" s="22"/>
      <c r="F34" s="23"/>
      <c r="G34" s="22"/>
      <c r="H34" s="24"/>
      <c r="J34" s="2">
        <f t="shared" si="0"/>
        <v>2.5608194622279127E-4</v>
      </c>
      <c r="K34" s="22"/>
      <c r="L34" s="2">
        <f t="shared" si="1"/>
        <v>15249025</v>
      </c>
      <c r="M34" s="22"/>
      <c r="N34" s="2">
        <f t="shared" si="2"/>
        <v>6.5577963181252562E-8</v>
      </c>
      <c r="O34" s="22"/>
      <c r="Q34" s="23"/>
      <c r="R34" s="24"/>
    </row>
    <row r="35" spans="1:18">
      <c r="A35" s="19"/>
      <c r="B35" s="21" t="s">
        <v>17</v>
      </c>
      <c r="C35" s="2" t="s">
        <v>76</v>
      </c>
      <c r="D35" s="2">
        <v>84699.8</v>
      </c>
      <c r="E35" s="22">
        <f>AVERAGE(D35:D37)</f>
        <v>84080.866666666654</v>
      </c>
      <c r="F35" s="23">
        <f t="shared" ref="F35:H35" si="16">ROUND(E35,1)</f>
        <v>84080.9</v>
      </c>
      <c r="G35" s="22">
        <f>_xlfn.STDEV.S(D35:D37)</f>
        <v>982.49499405001382</v>
      </c>
      <c r="H35" s="24">
        <f t="shared" si="16"/>
        <v>982.5</v>
      </c>
      <c r="J35" s="2">
        <f t="shared" si="0"/>
        <v>1.1806403320905126E-5</v>
      </c>
      <c r="K35" s="22">
        <f>AVERAGE(J35:J37)</f>
        <v>1.1894402216143943E-5</v>
      </c>
      <c r="L35" s="2">
        <f t="shared" si="1"/>
        <v>7174056120.0400009</v>
      </c>
      <c r="M35" s="22">
        <f>AVERAGE(L35:L37)</f>
        <v>7070235670.3600006</v>
      </c>
      <c r="N35" s="2">
        <f t="shared" si="2"/>
        <v>1.3939115937587958E-10</v>
      </c>
      <c r="O35" s="22">
        <f>AVERAGE(N35:N37)</f>
        <v>1.4148985574145874E-10</v>
      </c>
      <c r="Q35" s="23"/>
      <c r="R35" s="24"/>
    </row>
    <row r="36" spans="1:18">
      <c r="A36" s="19"/>
      <c r="B36" s="21"/>
      <c r="C36" s="2" t="s">
        <v>77</v>
      </c>
      <c r="D36" s="2">
        <v>82948</v>
      </c>
      <c r="E36" s="22"/>
      <c r="F36" s="23"/>
      <c r="G36" s="22"/>
      <c r="H36" s="24"/>
      <c r="J36" s="2">
        <f t="shared" si="0"/>
        <v>1.2055745768433235E-5</v>
      </c>
      <c r="K36" s="22"/>
      <c r="L36" s="2">
        <f t="shared" si="1"/>
        <v>6880370704</v>
      </c>
      <c r="M36" s="22"/>
      <c r="N36" s="2">
        <f t="shared" si="2"/>
        <v>1.4534100603309584E-10</v>
      </c>
      <c r="O36" s="22"/>
      <c r="Q36" s="23"/>
      <c r="R36" s="24"/>
    </row>
    <row r="37" spans="1:18">
      <c r="A37" s="19"/>
      <c r="B37" s="21"/>
      <c r="C37" s="2" t="s">
        <v>78</v>
      </c>
      <c r="D37" s="2">
        <v>84594.8</v>
      </c>
      <c r="E37" s="22"/>
      <c r="F37" s="23"/>
      <c r="G37" s="22"/>
      <c r="H37" s="24"/>
      <c r="J37" s="2">
        <f t="shared" si="0"/>
        <v>1.1821057559093467E-5</v>
      </c>
      <c r="K37" s="22"/>
      <c r="L37" s="2">
        <f t="shared" si="1"/>
        <v>7156280187.0400009</v>
      </c>
      <c r="M37" s="22"/>
      <c r="N37" s="2">
        <f t="shared" si="2"/>
        <v>1.397374018154008E-10</v>
      </c>
      <c r="O37" s="22"/>
      <c r="Q37" s="23"/>
      <c r="R37" s="24"/>
    </row>
    <row r="38" spans="1:18">
      <c r="A38" s="19" t="s">
        <v>79</v>
      </c>
      <c r="B38" s="20" t="s">
        <v>15</v>
      </c>
      <c r="C38" s="2" t="s">
        <v>80</v>
      </c>
      <c r="D38" s="2">
        <v>6166.4</v>
      </c>
      <c r="E38" s="22">
        <f>AVERAGE(D38:D40)</f>
        <v>6104.5333333333328</v>
      </c>
      <c r="F38" s="23">
        <f t="shared" ref="F38:H38" si="17">ROUND(E38,1)</f>
        <v>6104.5</v>
      </c>
      <c r="G38" s="22">
        <f>_xlfn.STDEV.S(D38:D40)</f>
        <v>192.79432910055581</v>
      </c>
      <c r="H38" s="24">
        <f t="shared" si="17"/>
        <v>192.8</v>
      </c>
      <c r="J38" s="2">
        <f t="shared" si="0"/>
        <v>1.6216917488323819E-4</v>
      </c>
      <c r="K38" s="22">
        <f>AVERAGE(J38:J40)</f>
        <v>1.6392321036676089E-4</v>
      </c>
      <c r="L38" s="2">
        <f t="shared" si="1"/>
        <v>38024488.959999993</v>
      </c>
      <c r="M38" s="22">
        <f>AVERAGE(L38:L40)</f>
        <v>37290106.986666672</v>
      </c>
      <c r="N38" s="2">
        <f t="shared" si="2"/>
        <v>2.6298841282310293E-8</v>
      </c>
      <c r="O38" s="22">
        <f>AVERAGE(N38:N40)</f>
        <v>2.688919224932226E-8</v>
      </c>
      <c r="Q38" s="23">
        <f>F41/F38</f>
        <v>14.021738062085346</v>
      </c>
      <c r="R38" s="24">
        <f t="shared" ref="R38" si="18">SQRT(M41*O38-E41*E41*K38*K38)</f>
        <v>0.39551603895292686</v>
      </c>
    </row>
    <row r="39" spans="1:18">
      <c r="A39" s="19"/>
      <c r="B39" s="20"/>
      <c r="C39" s="2" t="s">
        <v>81</v>
      </c>
      <c r="D39" s="2">
        <v>6258.8</v>
      </c>
      <c r="E39" s="22"/>
      <c r="F39" s="23"/>
      <c r="G39" s="22"/>
      <c r="H39" s="24"/>
      <c r="J39" s="2">
        <f t="shared" si="0"/>
        <v>1.5977503674825846E-4</v>
      </c>
      <c r="K39" s="22"/>
      <c r="L39" s="2">
        <f t="shared" si="1"/>
        <v>39172577.440000005</v>
      </c>
      <c r="M39" s="22"/>
      <c r="N39" s="2">
        <f t="shared" si="2"/>
        <v>2.552806236790734E-8</v>
      </c>
      <c r="O39" s="22"/>
      <c r="Q39" s="23"/>
      <c r="R39" s="24"/>
    </row>
    <row r="40" spans="1:18">
      <c r="A40" s="19"/>
      <c r="B40" s="20"/>
      <c r="C40" s="2" t="s">
        <v>82</v>
      </c>
      <c r="D40" s="2">
        <v>5888.4</v>
      </c>
      <c r="E40" s="22"/>
      <c r="F40" s="23"/>
      <c r="G40" s="22"/>
      <c r="H40" s="24"/>
      <c r="J40" s="2">
        <f t="shared" si="0"/>
        <v>1.6982541946878609E-4</v>
      </c>
      <c r="K40" s="22"/>
      <c r="L40" s="2">
        <f t="shared" si="1"/>
        <v>34673254.559999995</v>
      </c>
      <c r="M40" s="22"/>
      <c r="N40" s="2">
        <f t="shared" si="2"/>
        <v>2.8840673097749149E-8</v>
      </c>
      <c r="O40" s="22"/>
      <c r="Q40" s="23"/>
      <c r="R40" s="24"/>
    </row>
    <row r="41" spans="1:18">
      <c r="A41" s="19"/>
      <c r="B41" s="21" t="s">
        <v>17</v>
      </c>
      <c r="C41" s="2" t="s">
        <v>83</v>
      </c>
      <c r="D41" s="2">
        <v>86833.3</v>
      </c>
      <c r="E41" s="22">
        <f>AVERAGE(D41:D43)</f>
        <v>85595.7</v>
      </c>
      <c r="F41" s="23">
        <f t="shared" ref="F41:H41" si="19">ROUND(E41,1)</f>
        <v>85595.7</v>
      </c>
      <c r="G41" s="22">
        <f>_xlfn.STDEV.S(D41:D43)</f>
        <v>1103.2327814201365</v>
      </c>
      <c r="H41" s="24">
        <f t="shared" si="19"/>
        <v>1103.2</v>
      </c>
      <c r="J41" s="2">
        <f t="shared" si="0"/>
        <v>1.1516319200122534E-5</v>
      </c>
      <c r="K41" s="22">
        <f>AVERAGE(J41:J43)</f>
        <v>1.1684116682893272E-5</v>
      </c>
      <c r="L41" s="2">
        <f t="shared" si="1"/>
        <v>7540021988.8900003</v>
      </c>
      <c r="M41" s="22">
        <f>AVERAGE(L41:L43)</f>
        <v>7327435273.5366669</v>
      </c>
      <c r="N41" s="2">
        <f t="shared" si="2"/>
        <v>1.3262560791911092E-10</v>
      </c>
      <c r="O41" s="22">
        <f>AVERAGE(N41:N43)</f>
        <v>1.3653353494970755E-10</v>
      </c>
      <c r="Q41" s="23"/>
      <c r="R41" s="24"/>
    </row>
    <row r="42" spans="1:18">
      <c r="A42" s="19"/>
      <c r="B42" s="21"/>
      <c r="C42" s="2" t="s">
        <v>84</v>
      </c>
      <c r="D42" s="2">
        <v>85238.399999999994</v>
      </c>
      <c r="E42" s="22"/>
      <c r="F42" s="23"/>
      <c r="G42" s="22"/>
      <c r="H42" s="24"/>
      <c r="J42" s="2">
        <f t="shared" si="0"/>
        <v>1.1731801629312611E-5</v>
      </c>
      <c r="K42" s="22"/>
      <c r="L42" s="2">
        <f t="shared" si="1"/>
        <v>7265584834.5599995</v>
      </c>
      <c r="M42" s="22"/>
      <c r="N42" s="2">
        <f t="shared" si="2"/>
        <v>1.3763516946954204E-10</v>
      </c>
      <c r="O42" s="22"/>
      <c r="Q42" s="23"/>
      <c r="R42" s="24"/>
    </row>
    <row r="43" spans="1:18">
      <c r="A43" s="19"/>
      <c r="B43" s="21"/>
      <c r="C43" s="2" t="s">
        <v>85</v>
      </c>
      <c r="D43" s="2">
        <v>84715.4</v>
      </c>
      <c r="E43" s="22"/>
      <c r="F43" s="23"/>
      <c r="G43" s="22"/>
      <c r="H43" s="24"/>
      <c r="J43" s="2">
        <f t="shared" si="0"/>
        <v>1.1804229219244672E-5</v>
      </c>
      <c r="K43" s="22"/>
      <c r="L43" s="2">
        <f t="shared" si="1"/>
        <v>7176698997.1599989</v>
      </c>
      <c r="M43" s="22"/>
      <c r="N43" s="2">
        <f t="shared" si="2"/>
        <v>1.3933982746046967E-10</v>
      </c>
      <c r="O43" s="22"/>
      <c r="Q43" s="23"/>
      <c r="R43" s="24"/>
    </row>
    <row r="44" spans="1:18">
      <c r="A44" s="19" t="s">
        <v>86</v>
      </c>
      <c r="B44" s="20" t="s">
        <v>15</v>
      </c>
      <c r="C44" s="2" t="s">
        <v>87</v>
      </c>
      <c r="D44" s="2">
        <v>1874.1</v>
      </c>
      <c r="E44" s="22">
        <f>AVERAGE(D44:D46)</f>
        <v>1926.5666666666666</v>
      </c>
      <c r="F44" s="23">
        <f t="shared" ref="F44:H44" si="20">ROUND(E44,1)</f>
        <v>1926.6</v>
      </c>
      <c r="G44" s="22">
        <f>_xlfn.STDEV.S(D44:D46)</f>
        <v>49.524270144378079</v>
      </c>
      <c r="H44" s="24">
        <f t="shared" si="20"/>
        <v>49.5</v>
      </c>
      <c r="J44" s="2">
        <f t="shared" si="0"/>
        <v>5.3358945627234413E-4</v>
      </c>
      <c r="K44" s="22">
        <f>AVERAGE(J44:J46)</f>
        <v>5.1928803932587168E-4</v>
      </c>
      <c r="L44" s="2">
        <f t="shared" si="1"/>
        <v>3512250.8099999996</v>
      </c>
      <c r="M44" s="22">
        <f>AVERAGE(L44:L46)</f>
        <v>3713294.2233333332</v>
      </c>
      <c r="N44" s="2">
        <f t="shared" si="2"/>
        <v>2.8471770784501586E-7</v>
      </c>
      <c r="O44" s="22">
        <f>AVERAGE(N44:N46)</f>
        <v>2.6978012807218861E-7</v>
      </c>
      <c r="Q44" s="23">
        <f>F47/F44</f>
        <v>18.324613308418975</v>
      </c>
      <c r="R44" s="24">
        <f t="shared" ref="R44" si="21">SQRT(M47*O44-E47*E47*K44*K44)</f>
        <v>0.39753984552409599</v>
      </c>
    </row>
    <row r="45" spans="1:18">
      <c r="A45" s="19"/>
      <c r="B45" s="20"/>
      <c r="C45" s="2" t="s">
        <v>88</v>
      </c>
      <c r="D45" s="2">
        <v>1972.5</v>
      </c>
      <c r="E45" s="22"/>
      <c r="F45" s="23"/>
      <c r="G45" s="22"/>
      <c r="H45" s="24"/>
      <c r="J45" s="2">
        <f t="shared" si="0"/>
        <v>5.0697084917617234E-4</v>
      </c>
      <c r="K45" s="22"/>
      <c r="L45" s="2">
        <f t="shared" si="1"/>
        <v>3890756.25</v>
      </c>
      <c r="M45" s="22"/>
      <c r="N45" s="2">
        <f t="shared" si="2"/>
        <v>2.5701944191440927E-7</v>
      </c>
      <c r="O45" s="22"/>
      <c r="Q45" s="23"/>
      <c r="R45" s="24"/>
    </row>
    <row r="46" spans="1:18">
      <c r="A46" s="19"/>
      <c r="B46" s="20"/>
      <c r="C46" s="2" t="s">
        <v>89</v>
      </c>
      <c r="D46" s="2">
        <v>1933.1</v>
      </c>
      <c r="E46" s="22"/>
      <c r="F46" s="23"/>
      <c r="G46" s="22"/>
      <c r="H46" s="24"/>
      <c r="J46" s="2">
        <f t="shared" si="0"/>
        <v>5.1730381252909836E-4</v>
      </c>
      <c r="K46" s="22"/>
      <c r="L46" s="2">
        <f t="shared" si="1"/>
        <v>3736875.61</v>
      </c>
      <c r="M46" s="22"/>
      <c r="N46" s="2">
        <f t="shared" si="2"/>
        <v>2.6760323445714052E-7</v>
      </c>
      <c r="O46" s="22"/>
      <c r="Q46" s="23"/>
      <c r="R46" s="24"/>
    </row>
    <row r="47" spans="1:18">
      <c r="A47" s="19"/>
      <c r="B47" s="21" t="s">
        <v>17</v>
      </c>
      <c r="C47" s="2" t="s">
        <v>90</v>
      </c>
      <c r="D47" s="2">
        <v>35539.4</v>
      </c>
      <c r="E47" s="22">
        <f>AVERAGE(D47:D49)</f>
        <v>35304.233333333337</v>
      </c>
      <c r="F47" s="23">
        <f t="shared" ref="F47:H47" si="22">ROUND(E47,1)</f>
        <v>35304.199999999997</v>
      </c>
      <c r="G47" s="22">
        <f>_xlfn.STDEV.S(D47:D49)</f>
        <v>216.06282265427697</v>
      </c>
      <c r="H47" s="24">
        <f t="shared" si="22"/>
        <v>216.1</v>
      </c>
      <c r="J47" s="2">
        <f t="shared" si="0"/>
        <v>2.8137785106107586E-5</v>
      </c>
      <c r="K47" s="22">
        <f>AVERAGE(J47:J49)</f>
        <v>2.8325921008744667E-5</v>
      </c>
      <c r="L47" s="2">
        <f t="shared" si="1"/>
        <v>1263048952.3600001</v>
      </c>
      <c r="M47" s="22">
        <f>AVERAGE(L47:L49)</f>
        <v>1246420013.3500001</v>
      </c>
      <c r="N47" s="2">
        <f t="shared" si="2"/>
        <v>7.9173495067748992E-10</v>
      </c>
      <c r="O47" s="22">
        <f>AVERAGE(N47:N49)</f>
        <v>8.0237776253670892E-10</v>
      </c>
      <c r="Q47" s="23"/>
      <c r="R47" s="24"/>
    </row>
    <row r="48" spans="1:18">
      <c r="A48" s="19"/>
      <c r="B48" s="21"/>
      <c r="C48" s="2" t="s">
        <v>91</v>
      </c>
      <c r="D48" s="2">
        <v>35258.800000000003</v>
      </c>
      <c r="E48" s="22"/>
      <c r="F48" s="23"/>
      <c r="G48" s="22"/>
      <c r="H48" s="24"/>
      <c r="J48" s="2">
        <f t="shared" si="0"/>
        <v>2.8361713955097731E-5</v>
      </c>
      <c r="K48" s="22"/>
      <c r="L48" s="2">
        <f t="shared" si="1"/>
        <v>1243182977.4400003</v>
      </c>
      <c r="M48" s="22"/>
      <c r="N48" s="2">
        <f t="shared" si="2"/>
        <v>8.0438681847078536E-10</v>
      </c>
      <c r="O48" s="22"/>
      <c r="Q48" s="23"/>
      <c r="R48" s="24"/>
    </row>
    <row r="49" spans="1:18">
      <c r="A49" s="19"/>
      <c r="B49" s="21"/>
      <c r="C49" s="2" t="s">
        <v>92</v>
      </c>
      <c r="D49" s="2">
        <v>35114.5</v>
      </c>
      <c r="E49" s="22"/>
      <c r="F49" s="23"/>
      <c r="G49" s="22"/>
      <c r="H49" s="24"/>
      <c r="J49" s="2">
        <f t="shared" si="0"/>
        <v>2.8478263965028693E-5</v>
      </c>
      <c r="K49" s="22"/>
      <c r="L49" s="2">
        <f t="shared" si="1"/>
        <v>1233028110.25</v>
      </c>
      <c r="M49" s="22"/>
      <c r="N49" s="2">
        <f t="shared" si="2"/>
        <v>8.1101151846185178E-10</v>
      </c>
      <c r="O49" s="22"/>
      <c r="Q49" s="23"/>
      <c r="R49" s="24"/>
    </row>
    <row r="50" spans="1:18">
      <c r="A50" s="19" t="s">
        <v>93</v>
      </c>
      <c r="B50" s="20" t="s">
        <v>15</v>
      </c>
      <c r="C50" s="2" t="s">
        <v>94</v>
      </c>
      <c r="D50" s="2">
        <v>3891.1</v>
      </c>
      <c r="E50" s="22">
        <f>AVERAGE(D50:D52)</f>
        <v>3899.5333333333333</v>
      </c>
      <c r="F50" s="23">
        <f t="shared" ref="F50:H50" si="23">ROUND(E50,1)</f>
        <v>3899.5</v>
      </c>
      <c r="G50" s="22">
        <f>_xlfn.STDEV.S(D50:D52)</f>
        <v>40.317035274600009</v>
      </c>
      <c r="H50" s="24">
        <f t="shared" si="23"/>
        <v>40.299999999999997</v>
      </c>
      <c r="J50" s="2">
        <f t="shared" si="0"/>
        <v>2.5699673614145102E-4</v>
      </c>
      <c r="K50" s="22">
        <f>AVERAGE(J50:J52)</f>
        <v>2.564591615115015E-4</v>
      </c>
      <c r="L50" s="2">
        <f t="shared" si="1"/>
        <v>15140659.209999999</v>
      </c>
      <c r="M50" s="22">
        <f>AVERAGE(L50:L52)</f>
        <v>15207443.859999999</v>
      </c>
      <c r="N50" s="2">
        <f t="shared" si="2"/>
        <v>6.6047322387358595E-8</v>
      </c>
      <c r="O50" s="22">
        <f>AVERAGE(N50:N52)</f>
        <v>6.5775959966440985E-8</v>
      </c>
      <c r="Q50" s="23">
        <f>F53/F50</f>
        <v>20.259084498012566</v>
      </c>
      <c r="R50" s="24">
        <f t="shared" ref="R50" si="24">SQRT(M53*O50-E53*E53*K50*K50)</f>
        <v>0.2538406433936371</v>
      </c>
    </row>
    <row r="51" spans="1:18">
      <c r="A51" s="19"/>
      <c r="B51" s="20"/>
      <c r="C51" s="2" t="s">
        <v>95</v>
      </c>
      <c r="D51" s="2">
        <v>3943.4</v>
      </c>
      <c r="E51" s="22"/>
      <c r="F51" s="23"/>
      <c r="G51" s="22"/>
      <c r="H51" s="24"/>
      <c r="J51" s="2">
        <f t="shared" si="0"/>
        <v>2.5358827407820659E-4</v>
      </c>
      <c r="K51" s="22"/>
      <c r="L51" s="2">
        <f t="shared" si="1"/>
        <v>15550403.560000001</v>
      </c>
      <c r="M51" s="22"/>
      <c r="N51" s="2">
        <f t="shared" si="2"/>
        <v>6.4307012749963632E-8</v>
      </c>
      <c r="O51" s="22"/>
      <c r="Q51" s="23"/>
      <c r="R51" s="24"/>
    </row>
    <row r="52" spans="1:18">
      <c r="A52" s="19"/>
      <c r="B52" s="20"/>
      <c r="C52" s="2" t="s">
        <v>96</v>
      </c>
      <c r="D52" s="2">
        <v>3864.1</v>
      </c>
      <c r="E52" s="22"/>
      <c r="F52" s="23"/>
      <c r="G52" s="22"/>
      <c r="H52" s="24"/>
      <c r="J52" s="2">
        <f t="shared" si="0"/>
        <v>2.5879247431484693E-4</v>
      </c>
      <c r="K52" s="22"/>
      <c r="L52" s="2">
        <f t="shared" si="1"/>
        <v>14931268.809999999</v>
      </c>
      <c r="M52" s="22"/>
      <c r="N52" s="2">
        <f t="shared" si="2"/>
        <v>6.6973544762000714E-8</v>
      </c>
      <c r="O52" s="22"/>
      <c r="Q52" s="23"/>
      <c r="R52" s="24"/>
    </row>
    <row r="53" spans="1:18">
      <c r="A53" s="19"/>
      <c r="B53" s="21" t="s">
        <v>17</v>
      </c>
      <c r="C53" s="2" t="s">
        <v>97</v>
      </c>
      <c r="D53" s="2">
        <v>78547.8</v>
      </c>
      <c r="E53" s="22">
        <f>AVERAGE(D53:D55)</f>
        <v>79000.266666666663</v>
      </c>
      <c r="F53" s="23">
        <f t="shared" ref="F53:H53" si="25">ROUND(E53,1)</f>
        <v>79000.3</v>
      </c>
      <c r="G53" s="22">
        <f>_xlfn.STDEV.S(D53:D55)</f>
        <v>898.00254082788206</v>
      </c>
      <c r="H53" s="24">
        <f t="shared" si="25"/>
        <v>898</v>
      </c>
      <c r="J53" s="2">
        <f t="shared" si="0"/>
        <v>1.2731101316650498E-5</v>
      </c>
      <c r="K53" s="22">
        <f>AVERAGE(J53:J55)</f>
        <v>1.2659268650869585E-5</v>
      </c>
      <c r="L53" s="2">
        <f t="shared" si="1"/>
        <v>6169756884.8400002</v>
      </c>
      <c r="M53" s="22">
        <f>AVERAGE(L53:L55)</f>
        <v>6241579739.1133337</v>
      </c>
      <c r="N53" s="2">
        <f t="shared" si="2"/>
        <v>1.6208094073482003E-10</v>
      </c>
      <c r="O53" s="22">
        <f>AVERAGE(N53:N55)</f>
        <v>1.6027071217219344E-10</v>
      </c>
      <c r="Q53" s="23"/>
      <c r="R53" s="24"/>
    </row>
    <row r="54" spans="1:18">
      <c r="A54" s="19"/>
      <c r="B54" s="21"/>
      <c r="C54" s="2" t="s">
        <v>98</v>
      </c>
      <c r="D54" s="2">
        <v>78418.5</v>
      </c>
      <c r="E54" s="22"/>
      <c r="F54" s="23"/>
      <c r="G54" s="22"/>
      <c r="H54" s="24"/>
      <c r="J54" s="2">
        <f t="shared" si="0"/>
        <v>1.2752092937253326E-5</v>
      </c>
      <c r="K54" s="22"/>
      <c r="L54" s="2">
        <f t="shared" si="1"/>
        <v>6149461142.25</v>
      </c>
      <c r="M54" s="22"/>
      <c r="N54" s="2">
        <f t="shared" si="2"/>
        <v>1.6261587428034615E-10</v>
      </c>
      <c r="O54" s="22"/>
      <c r="Q54" s="23"/>
      <c r="R54" s="24"/>
    </row>
    <row r="55" spans="1:18">
      <c r="A55" s="19"/>
      <c r="B55" s="21"/>
      <c r="C55" s="2" t="s">
        <v>99</v>
      </c>
      <c r="D55" s="2">
        <v>80034.5</v>
      </c>
      <c r="E55" s="22"/>
      <c r="F55" s="23"/>
      <c r="G55" s="22"/>
      <c r="H55" s="24"/>
      <c r="J55" s="2">
        <f t="shared" si="0"/>
        <v>1.2494611698704934E-5</v>
      </c>
      <c r="K55" s="22"/>
      <c r="L55" s="2">
        <f t="shared" si="1"/>
        <v>6405521190.25</v>
      </c>
      <c r="M55" s="22"/>
      <c r="N55" s="2">
        <f t="shared" si="2"/>
        <v>1.561153215014142E-10</v>
      </c>
      <c r="O55" s="22"/>
      <c r="Q55" s="23"/>
      <c r="R55" s="24"/>
    </row>
  </sheetData>
  <mergeCells count="173">
    <mergeCell ref="R26:R31"/>
    <mergeCell ref="R20:R25"/>
    <mergeCell ref="R14:R19"/>
    <mergeCell ref="R8:R13"/>
    <mergeCell ref="R2:R7"/>
    <mergeCell ref="Q44:Q49"/>
    <mergeCell ref="Q50:Q55"/>
    <mergeCell ref="R50:R55"/>
    <mergeCell ref="R44:R49"/>
    <mergeCell ref="R38:R43"/>
    <mergeCell ref="R32:R37"/>
    <mergeCell ref="Q2:Q7"/>
    <mergeCell ref="Q8:Q13"/>
    <mergeCell ref="Q14:Q19"/>
    <mergeCell ref="Q20:Q25"/>
    <mergeCell ref="Q26:Q31"/>
    <mergeCell ref="Q32:Q37"/>
    <mergeCell ref="Q38:Q43"/>
    <mergeCell ref="K44:K46"/>
    <mergeCell ref="M53:M55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O53:O55"/>
    <mergeCell ref="O29:O31"/>
    <mergeCell ref="O32:O34"/>
    <mergeCell ref="O35:O37"/>
    <mergeCell ref="O38:O40"/>
    <mergeCell ref="O41:O43"/>
    <mergeCell ref="O44:O46"/>
    <mergeCell ref="H41:H43"/>
    <mergeCell ref="H44:H46"/>
    <mergeCell ref="H47:H49"/>
    <mergeCell ref="H50:H52"/>
    <mergeCell ref="K47:K49"/>
    <mergeCell ref="K50:K52"/>
    <mergeCell ref="O47:O49"/>
    <mergeCell ref="O50:O52"/>
    <mergeCell ref="M35:M37"/>
    <mergeCell ref="M38:M40"/>
    <mergeCell ref="M41:M43"/>
    <mergeCell ref="M44:M46"/>
    <mergeCell ref="M47:M49"/>
    <mergeCell ref="M50:M52"/>
    <mergeCell ref="M29:M31"/>
    <mergeCell ref="M32:M34"/>
    <mergeCell ref="K53:K55"/>
    <mergeCell ref="H17:H19"/>
    <mergeCell ref="H20:H22"/>
    <mergeCell ref="H23:H25"/>
    <mergeCell ref="H26:H28"/>
    <mergeCell ref="H29:H31"/>
    <mergeCell ref="H32:H34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F50:F52"/>
    <mergeCell ref="F53:F55"/>
    <mergeCell ref="H2:H4"/>
    <mergeCell ref="H5:H7"/>
    <mergeCell ref="H8:H10"/>
    <mergeCell ref="H11:H13"/>
    <mergeCell ref="H14:H16"/>
    <mergeCell ref="F23:F25"/>
    <mergeCell ref="F26:F28"/>
    <mergeCell ref="F29:F31"/>
    <mergeCell ref="F32:F34"/>
    <mergeCell ref="F35:F37"/>
    <mergeCell ref="F38:F40"/>
    <mergeCell ref="G47:G49"/>
    <mergeCell ref="G50:G52"/>
    <mergeCell ref="G53:G55"/>
    <mergeCell ref="F2:F4"/>
    <mergeCell ref="F5:F7"/>
    <mergeCell ref="F8:F10"/>
    <mergeCell ref="F11:F13"/>
    <mergeCell ref="F14:F16"/>
    <mergeCell ref="H53:H55"/>
    <mergeCell ref="H35:H37"/>
    <mergeCell ref="H38:H40"/>
    <mergeCell ref="F17:F19"/>
    <mergeCell ref="F20:F22"/>
    <mergeCell ref="G29:G31"/>
    <mergeCell ref="G32:G34"/>
    <mergeCell ref="G35:G37"/>
    <mergeCell ref="G38:G40"/>
    <mergeCell ref="G41:G43"/>
    <mergeCell ref="G44:G46"/>
    <mergeCell ref="E53:E55"/>
    <mergeCell ref="E35:E37"/>
    <mergeCell ref="E38:E40"/>
    <mergeCell ref="E41:E43"/>
    <mergeCell ref="E44:E46"/>
    <mergeCell ref="E47:E49"/>
    <mergeCell ref="E50:E52"/>
    <mergeCell ref="E17:E19"/>
    <mergeCell ref="E20:E22"/>
    <mergeCell ref="E23:E25"/>
    <mergeCell ref="E26:E28"/>
    <mergeCell ref="E29:E31"/>
    <mergeCell ref="E32:E34"/>
    <mergeCell ref="F41:F43"/>
    <mergeCell ref="F44:F46"/>
    <mergeCell ref="F47:F49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B38:B40"/>
    <mergeCell ref="E2:E4"/>
    <mergeCell ref="E5:E7"/>
    <mergeCell ref="E8:E10"/>
    <mergeCell ref="E11:E13"/>
    <mergeCell ref="E14:E16"/>
    <mergeCell ref="B17:B19"/>
    <mergeCell ref="B23:B25"/>
    <mergeCell ref="B29:B31"/>
    <mergeCell ref="B32:B34"/>
    <mergeCell ref="AC10:AE10"/>
    <mergeCell ref="AF10:AH10"/>
    <mergeCell ref="A38:A43"/>
    <mergeCell ref="A44:A49"/>
    <mergeCell ref="A50:A55"/>
    <mergeCell ref="B2:B4"/>
    <mergeCell ref="B5:B7"/>
    <mergeCell ref="B8:B10"/>
    <mergeCell ref="B14:B16"/>
    <mergeCell ref="B20:B22"/>
    <mergeCell ref="B26:B28"/>
    <mergeCell ref="B11:B13"/>
    <mergeCell ref="A2:A7"/>
    <mergeCell ref="A8:A13"/>
    <mergeCell ref="A14:A19"/>
    <mergeCell ref="A20:A25"/>
    <mergeCell ref="A26:A31"/>
    <mergeCell ref="A32:A37"/>
    <mergeCell ref="B41:B43"/>
    <mergeCell ref="B44:B46"/>
    <mergeCell ref="B47:B49"/>
    <mergeCell ref="B50:B52"/>
    <mergeCell ref="B53:B55"/>
    <mergeCell ref="B35:B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Roee Samuel</dc:creator>
  <cp:keywords/>
  <dc:description/>
  <cp:lastModifiedBy>Roee Samuel</cp:lastModifiedBy>
  <cp:revision/>
  <dcterms:created xsi:type="dcterms:W3CDTF">2015-06-05T18:17:20Z</dcterms:created>
  <dcterms:modified xsi:type="dcterms:W3CDTF">2024-10-06T11:00:23Z</dcterms:modified>
  <cp:category/>
  <cp:contentStatus/>
</cp:coreProperties>
</file>