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5b98aaa2aa005026/Research/My Papers/Fold Change/DATA - Excel/"/>
    </mc:Choice>
  </mc:AlternateContent>
  <xr:revisionPtr revIDLastSave="0" documentId="8_{69C99CF7-1BD8-4813-BAE3-49ADC9BF6D5C}" xr6:coauthVersionLast="47" xr6:coauthVersionMax="47" xr10:uidLastSave="{00000000-0000-0000-0000-000000000000}"/>
  <bookViews>
    <workbookView xWindow="-120" yWindow="-120" windowWidth="38640" windowHeight="21120" xr2:uid="{A8918263-EC5B-4915-A504-B73EE59704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1" l="1"/>
  <c r="J37" i="1"/>
  <c r="N37" i="1" s="1"/>
  <c r="L36" i="1"/>
  <c r="J36" i="1"/>
  <c r="N36" i="1" s="1"/>
  <c r="L35" i="1"/>
  <c r="J35" i="1"/>
  <c r="N35" i="1" s="1"/>
  <c r="G35" i="1"/>
  <c r="H35" i="1" s="1"/>
  <c r="E35" i="1"/>
  <c r="F35" i="1" s="1"/>
  <c r="L34" i="1"/>
  <c r="J34" i="1"/>
  <c r="N34" i="1" s="1"/>
  <c r="L33" i="1"/>
  <c r="J33" i="1"/>
  <c r="N33" i="1" s="1"/>
  <c r="L32" i="1"/>
  <c r="J32" i="1"/>
  <c r="G32" i="1"/>
  <c r="H32" i="1" s="1"/>
  <c r="E32" i="1"/>
  <c r="F32" i="1" s="1"/>
  <c r="L31" i="1"/>
  <c r="J31" i="1"/>
  <c r="N31" i="1" s="1"/>
  <c r="L30" i="1"/>
  <c r="J30" i="1"/>
  <c r="N30" i="1" s="1"/>
  <c r="L29" i="1"/>
  <c r="J29" i="1"/>
  <c r="G29" i="1"/>
  <c r="H29" i="1" s="1"/>
  <c r="E29" i="1"/>
  <c r="F29" i="1" s="1"/>
  <c r="L28" i="1"/>
  <c r="J28" i="1"/>
  <c r="N28" i="1" s="1"/>
  <c r="L27" i="1"/>
  <c r="J27" i="1"/>
  <c r="N27" i="1" s="1"/>
  <c r="L26" i="1"/>
  <c r="J26" i="1"/>
  <c r="N26" i="1" s="1"/>
  <c r="G26" i="1"/>
  <c r="H26" i="1" s="1"/>
  <c r="E26" i="1"/>
  <c r="F26" i="1" s="1"/>
  <c r="L25" i="1"/>
  <c r="J25" i="1"/>
  <c r="N25" i="1" s="1"/>
  <c r="L24" i="1"/>
  <c r="J24" i="1"/>
  <c r="N24" i="1" s="1"/>
  <c r="L23" i="1"/>
  <c r="J23" i="1"/>
  <c r="N23" i="1" s="1"/>
  <c r="G23" i="1"/>
  <c r="H23" i="1" s="1"/>
  <c r="E23" i="1"/>
  <c r="F23" i="1" s="1"/>
  <c r="L22" i="1"/>
  <c r="J22" i="1"/>
  <c r="N22" i="1" s="1"/>
  <c r="L21" i="1"/>
  <c r="J21" i="1"/>
  <c r="N21" i="1" s="1"/>
  <c r="L20" i="1"/>
  <c r="J20" i="1"/>
  <c r="N20" i="1" s="1"/>
  <c r="G20" i="1"/>
  <c r="H20" i="1" s="1"/>
  <c r="E20" i="1"/>
  <c r="F20" i="1" s="1"/>
  <c r="L19" i="1"/>
  <c r="J19" i="1"/>
  <c r="N19" i="1" s="1"/>
  <c r="L18" i="1"/>
  <c r="J18" i="1"/>
  <c r="N18" i="1" s="1"/>
  <c r="L17" i="1"/>
  <c r="J17" i="1"/>
  <c r="G17" i="1"/>
  <c r="H17" i="1" s="1"/>
  <c r="E17" i="1"/>
  <c r="F17" i="1" s="1"/>
  <c r="L16" i="1"/>
  <c r="J16" i="1"/>
  <c r="N16" i="1" s="1"/>
  <c r="L15" i="1"/>
  <c r="J15" i="1"/>
  <c r="N15" i="1" s="1"/>
  <c r="L14" i="1"/>
  <c r="J14" i="1"/>
  <c r="G14" i="1"/>
  <c r="H14" i="1" s="1"/>
  <c r="E14" i="1"/>
  <c r="F14" i="1" s="1"/>
  <c r="L13" i="1"/>
  <c r="J13" i="1"/>
  <c r="N13" i="1" s="1"/>
  <c r="L12" i="1"/>
  <c r="J12" i="1"/>
  <c r="N12" i="1" s="1"/>
  <c r="L11" i="1"/>
  <c r="J11" i="1"/>
  <c r="G11" i="1"/>
  <c r="H11" i="1" s="1"/>
  <c r="E11" i="1"/>
  <c r="F11" i="1" s="1"/>
  <c r="L10" i="1"/>
  <c r="J10" i="1"/>
  <c r="N10" i="1" s="1"/>
  <c r="L9" i="1"/>
  <c r="J9" i="1"/>
  <c r="N9" i="1" s="1"/>
  <c r="L8" i="1"/>
  <c r="J8" i="1"/>
  <c r="N8" i="1" s="1"/>
  <c r="G8" i="1"/>
  <c r="H8" i="1" s="1"/>
  <c r="E8" i="1"/>
  <c r="F8" i="1" s="1"/>
  <c r="L7" i="1"/>
  <c r="J7" i="1"/>
  <c r="N7" i="1" s="1"/>
  <c r="L6" i="1"/>
  <c r="J6" i="1"/>
  <c r="N6" i="1" s="1"/>
  <c r="L5" i="1"/>
  <c r="J5" i="1"/>
  <c r="N5" i="1" s="1"/>
  <c r="G5" i="1"/>
  <c r="H5" i="1" s="1"/>
  <c r="E5" i="1"/>
  <c r="F5" i="1" s="1"/>
  <c r="L4" i="1"/>
  <c r="J4" i="1"/>
  <c r="N4" i="1" s="1"/>
  <c r="L3" i="1"/>
  <c r="J3" i="1"/>
  <c r="N3" i="1" s="1"/>
  <c r="L2" i="1"/>
  <c r="J2" i="1"/>
  <c r="N2" i="1" s="1"/>
  <c r="G2" i="1"/>
  <c r="H2" i="1" s="1"/>
  <c r="E2" i="1"/>
  <c r="F2" i="1" s="1"/>
  <c r="Q2" i="1" l="1"/>
  <c r="Q8" i="1"/>
  <c r="M20" i="1"/>
  <c r="M26" i="1"/>
  <c r="M32" i="1"/>
  <c r="K11" i="1"/>
  <c r="K17" i="1"/>
  <c r="O23" i="1"/>
  <c r="O35" i="1"/>
  <c r="M5" i="1"/>
  <c r="M11" i="1"/>
  <c r="M17" i="1"/>
  <c r="M23" i="1"/>
  <c r="M29" i="1"/>
  <c r="M35" i="1"/>
  <c r="O20" i="1"/>
  <c r="Q20" i="1"/>
  <c r="Q14" i="1"/>
  <c r="Q26" i="1"/>
  <c r="Q32" i="1"/>
  <c r="N11" i="1"/>
  <c r="O11" i="1" s="1"/>
  <c r="N17" i="1"/>
  <c r="O17" i="1" s="1"/>
  <c r="M2" i="1"/>
  <c r="K14" i="1"/>
  <c r="M14" i="1"/>
  <c r="N14" i="1"/>
  <c r="O14" i="1" s="1"/>
  <c r="K20" i="1"/>
  <c r="N29" i="1"/>
  <c r="O29" i="1" s="1"/>
  <c r="K29" i="1"/>
  <c r="O2" i="1"/>
  <c r="N32" i="1"/>
  <c r="O32" i="1" s="1"/>
  <c r="K32" i="1"/>
  <c r="O5" i="1"/>
  <c r="K23" i="1"/>
  <c r="O8" i="1"/>
  <c r="O26" i="1"/>
  <c r="M8" i="1"/>
  <c r="K26" i="1"/>
  <c r="K35" i="1"/>
  <c r="K2" i="1"/>
  <c r="K5" i="1"/>
  <c r="K8" i="1"/>
  <c r="R14" i="1" l="1"/>
  <c r="R20" i="1"/>
  <c r="R32" i="1"/>
  <c r="R26" i="1"/>
  <c r="R8" i="1"/>
  <c r="R2" i="1"/>
</calcChain>
</file>

<file path=xl/sharedStrings.xml><?xml version="1.0" encoding="utf-8"?>
<sst xmlns="http://schemas.openxmlformats.org/spreadsheetml/2006/main" count="88" uniqueCount="73">
  <si>
    <t>Tube Name:</t>
  </si>
  <si>
    <t>mCherry+ tagBFP+ Median FITC-A</t>
  </si>
  <si>
    <t>MEAN</t>
  </si>
  <si>
    <t>MEAN (Rounded)</t>
  </si>
  <si>
    <t>STDEV</t>
  </si>
  <si>
    <t>STDEV (Rounded)</t>
  </si>
  <si>
    <t>Inverse</t>
  </si>
  <si>
    <t>Mean of Inverse</t>
  </si>
  <si>
    <t>Squared</t>
  </si>
  <si>
    <t>Mean of Squared</t>
  </si>
  <si>
    <t>Inverse Squared</t>
  </si>
  <si>
    <t>Mean of Inverse Squared</t>
  </si>
  <si>
    <t>Ratio</t>
  </si>
  <si>
    <t>STDEV of Ratio</t>
  </si>
  <si>
    <t>Ratio STDEV</t>
  </si>
  <si>
    <t>OFF</t>
  </si>
  <si>
    <t>OFF STDEV</t>
  </si>
  <si>
    <t>ON</t>
  </si>
  <si>
    <t>ON STDEV</t>
  </si>
  <si>
    <t>GFP</t>
  </si>
  <si>
    <t>01-Well-F1</t>
  </si>
  <si>
    <t>1A</t>
  </si>
  <si>
    <t>Circuit 0</t>
  </si>
  <si>
    <t>01-Well-G1</t>
  </si>
  <si>
    <t>1B</t>
  </si>
  <si>
    <t>Circuit 1</t>
  </si>
  <si>
    <t>01-Well-H1</t>
  </si>
  <si>
    <t>1C</t>
  </si>
  <si>
    <t>Circuit 2</t>
  </si>
  <si>
    <t>01-Well-A1</t>
  </si>
  <si>
    <t>2A</t>
  </si>
  <si>
    <t>Circuit 3</t>
  </si>
  <si>
    <t>01-Well-B1</t>
  </si>
  <si>
    <t>2B</t>
  </si>
  <si>
    <t>Circuit 4</t>
  </si>
  <si>
    <t>01-Well-C1</t>
  </si>
  <si>
    <t>2C</t>
  </si>
  <si>
    <t>Circuit 5</t>
  </si>
  <si>
    <t>GFP + Strong shRNA</t>
  </si>
  <si>
    <t>01-Well-F2</t>
  </si>
  <si>
    <t>01-Well-G2</t>
  </si>
  <si>
    <t>01-Well-H2</t>
  </si>
  <si>
    <t>01-Well-A2</t>
  </si>
  <si>
    <t>01-Well-B2</t>
  </si>
  <si>
    <t>01-Well-C2</t>
  </si>
  <si>
    <t>GFP + Weak shRNA</t>
  </si>
  <si>
    <t>01-Well-F3</t>
  </si>
  <si>
    <t>01-Well-G3</t>
  </si>
  <si>
    <t>01-Well-H3</t>
  </si>
  <si>
    <t>01-Well-A3</t>
  </si>
  <si>
    <t>01-Well-B3</t>
  </si>
  <si>
    <t>01-Well-C3</t>
  </si>
  <si>
    <t>GFP + BSS</t>
  </si>
  <si>
    <t>01-Well-F4</t>
  </si>
  <si>
    <t>01-Well-G4</t>
  </si>
  <si>
    <t>01-Well-H4</t>
  </si>
  <si>
    <t>01-Well-A4</t>
  </si>
  <si>
    <t>01-Well-B4</t>
  </si>
  <si>
    <t>01-Well-C4</t>
  </si>
  <si>
    <t>GFP + BSS + Strong shRNA</t>
  </si>
  <si>
    <t>01-Well-F5</t>
  </si>
  <si>
    <t>01-Well-G5</t>
  </si>
  <si>
    <t>01-Well-H5</t>
  </si>
  <si>
    <t>01-Well-A5</t>
  </si>
  <si>
    <t>01-Well-B5</t>
  </si>
  <si>
    <t>01-Well-C5</t>
  </si>
  <si>
    <t>GFP + BSS + Weak shRNA</t>
  </si>
  <si>
    <t>01-Well-F6</t>
  </si>
  <si>
    <t>01-Well-G6</t>
  </si>
  <si>
    <t>01-Well-H6</t>
  </si>
  <si>
    <t>01-Well-A6</t>
  </si>
  <si>
    <t>01-Well-B6</t>
  </si>
  <si>
    <t>01-Well-C6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</si>
</sst>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3C78BE"/>
      <color rgb="FF288278"/>
      <color rgb="FFC84B4B"/>
      <color rgb="FFC8783C"/>
      <color rgb="FFC89628"/>
      <color rgb="FF78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On/Off</a:t>
            </a:r>
            <a:r>
              <a:rPr lang="en-US" b="1" baseline="0"/>
              <a:t> Ratio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878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BDAE-443C-A771-ED8EDD940D26}"/>
              </c:ext>
            </c:extLst>
          </c:dPt>
          <c:dPt>
            <c:idx val="1"/>
            <c:invertIfNegative val="0"/>
            <c:bubble3D val="0"/>
            <c:spPr>
              <a:solidFill>
                <a:srgbClr val="3C78BE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AE-443C-A771-ED8EDD940D26}"/>
              </c:ext>
            </c:extLst>
          </c:dPt>
          <c:dPt>
            <c:idx val="2"/>
            <c:invertIfNegative val="0"/>
            <c:bubble3D val="0"/>
            <c:spPr>
              <a:solidFill>
                <a:srgbClr val="2882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AE-443C-A771-ED8EDD940D26}"/>
              </c:ext>
            </c:extLst>
          </c:dPt>
          <c:dPt>
            <c:idx val="3"/>
            <c:invertIfNegative val="0"/>
            <c:bubble3D val="0"/>
            <c:spPr>
              <a:solidFill>
                <a:srgbClr val="C8962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AE-443C-A771-ED8EDD940D26}"/>
              </c:ext>
            </c:extLst>
          </c:dPt>
          <c:dPt>
            <c:idx val="4"/>
            <c:invertIfNegative val="0"/>
            <c:bubble3D val="0"/>
            <c:spPr>
              <a:solidFill>
                <a:srgbClr val="C8783C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DAE-443C-A771-ED8EDD940D26}"/>
              </c:ext>
            </c:extLst>
          </c:dPt>
          <c:dPt>
            <c:idx val="5"/>
            <c:invertIfNegative val="0"/>
            <c:bubble3D val="0"/>
            <c:spPr>
              <a:solidFill>
                <a:srgbClr val="C84B4B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AE-443C-A771-ED8EDD940D26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Sheet1!$V$2:$V$7</c:f>
                <c:numCache>
                  <c:formatCode>General</c:formatCode>
                  <c:ptCount val="6"/>
                  <c:pt idx="0">
                    <c:v>0.40622428861568116</c:v>
                  </c:pt>
                  <c:pt idx="1">
                    <c:v>0.42854635473409314</c:v>
                  </c:pt>
                  <c:pt idx="2">
                    <c:v>0.28726587660604519</c:v>
                  </c:pt>
                  <c:pt idx="3">
                    <c:v>0.2247533260958581</c:v>
                  </c:pt>
                  <c:pt idx="4">
                    <c:v>0.18758361521301592</c:v>
                  </c:pt>
                  <c:pt idx="5">
                    <c:v>0.52588678297195135</c:v>
                  </c:pt>
                </c:numCache>
              </c:numRef>
            </c:plus>
            <c:minus>
              <c:numRef>
                <c:f>Sheet1!$V$2:$V$7</c:f>
                <c:numCache>
                  <c:formatCode>General</c:formatCode>
                  <c:ptCount val="6"/>
                  <c:pt idx="0">
                    <c:v>0.40622428861568116</c:v>
                  </c:pt>
                  <c:pt idx="1">
                    <c:v>0.42854635473409314</c:v>
                  </c:pt>
                  <c:pt idx="2">
                    <c:v>0.28726587660604519</c:v>
                  </c:pt>
                  <c:pt idx="3">
                    <c:v>0.2247533260958581</c:v>
                  </c:pt>
                  <c:pt idx="4">
                    <c:v>0.18758361521301592</c:v>
                  </c:pt>
                  <c:pt idx="5">
                    <c:v>0.52588678297195135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Sheet1!$S$2:$S$7</c:f>
              <c:strCache>
                <c:ptCount val="6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</c:strCache>
            </c:strRef>
          </c:cat>
          <c:val>
            <c:numRef>
              <c:f>Sheet1!$U$2:$U$7</c:f>
              <c:numCache>
                <c:formatCode>General</c:formatCode>
                <c:ptCount val="6"/>
                <c:pt idx="0">
                  <c:v>5.3019716292302483</c:v>
                </c:pt>
                <c:pt idx="1">
                  <c:v>4.8259928153142067</c:v>
                </c:pt>
                <c:pt idx="2">
                  <c:v>12.753776282590412</c:v>
                </c:pt>
                <c:pt idx="3">
                  <c:v>4.5155403641584551</c:v>
                </c:pt>
                <c:pt idx="4">
                  <c:v>3.5681455054827205</c:v>
                </c:pt>
                <c:pt idx="5">
                  <c:v>9.49141168811658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9-4167-8D64-AE61A1357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7247760"/>
        <c:axId val="947250160"/>
      </c:barChart>
      <c:catAx>
        <c:axId val="947247760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50160"/>
        <c:crosses val="autoZero"/>
        <c:auto val="1"/>
        <c:lblAlgn val="ctr"/>
        <c:lblOffset val="100"/>
        <c:noMultiLvlLbl val="0"/>
      </c:catAx>
      <c:valAx>
        <c:axId val="947250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4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OFF 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878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F509-437E-870D-5F924132816B}"/>
              </c:ext>
            </c:extLst>
          </c:dPt>
          <c:dPt>
            <c:idx val="1"/>
            <c:invertIfNegative val="0"/>
            <c:bubble3D val="0"/>
            <c:spPr>
              <a:solidFill>
                <a:srgbClr val="3C78BE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09-437E-870D-5F924132816B}"/>
              </c:ext>
            </c:extLst>
          </c:dPt>
          <c:dPt>
            <c:idx val="2"/>
            <c:invertIfNegative val="0"/>
            <c:bubble3D val="0"/>
            <c:spPr>
              <a:solidFill>
                <a:srgbClr val="2882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09-437E-870D-5F924132816B}"/>
              </c:ext>
            </c:extLst>
          </c:dPt>
          <c:dPt>
            <c:idx val="3"/>
            <c:invertIfNegative val="0"/>
            <c:bubble3D val="0"/>
            <c:spPr>
              <a:solidFill>
                <a:srgbClr val="C8962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09-437E-870D-5F924132816B}"/>
              </c:ext>
            </c:extLst>
          </c:dPt>
          <c:dPt>
            <c:idx val="4"/>
            <c:invertIfNegative val="0"/>
            <c:bubble3D val="0"/>
            <c:spPr>
              <a:solidFill>
                <a:srgbClr val="C8783C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09-437E-870D-5F924132816B}"/>
              </c:ext>
            </c:extLst>
          </c:dPt>
          <c:dPt>
            <c:idx val="5"/>
            <c:invertIfNegative val="0"/>
            <c:bubble3D val="0"/>
            <c:spPr>
              <a:solidFill>
                <a:srgbClr val="C84B4B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09-437E-870D-5F924132816B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Sheet1!$X$2:$X$7</c:f>
                <c:numCache>
                  <c:formatCode>General</c:formatCode>
                  <c:ptCount val="6"/>
                  <c:pt idx="0">
                    <c:v>763.9</c:v>
                  </c:pt>
                  <c:pt idx="1">
                    <c:v>55.1</c:v>
                  </c:pt>
                  <c:pt idx="2">
                    <c:v>63</c:v>
                  </c:pt>
                  <c:pt idx="3">
                    <c:v>742</c:v>
                  </c:pt>
                  <c:pt idx="4">
                    <c:v>166.4</c:v>
                  </c:pt>
                  <c:pt idx="5">
                    <c:v>358.7</c:v>
                  </c:pt>
                </c:numCache>
              </c:numRef>
            </c:plus>
            <c:minus>
              <c:numRef>
                <c:f>Sheet1!$X$2:$X$7</c:f>
                <c:numCache>
                  <c:formatCode>General</c:formatCode>
                  <c:ptCount val="6"/>
                  <c:pt idx="0">
                    <c:v>763.9</c:v>
                  </c:pt>
                  <c:pt idx="1">
                    <c:v>55.1</c:v>
                  </c:pt>
                  <c:pt idx="2">
                    <c:v>63</c:v>
                  </c:pt>
                  <c:pt idx="3">
                    <c:v>742</c:v>
                  </c:pt>
                  <c:pt idx="4">
                    <c:v>166.4</c:v>
                  </c:pt>
                  <c:pt idx="5">
                    <c:v>358.7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Sheet1!$S$2:$S$7</c:f>
              <c:strCache>
                <c:ptCount val="6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</c:strCache>
            </c:strRef>
          </c:cat>
          <c:val>
            <c:numRef>
              <c:f>Sheet1!$W$2:$W$7</c:f>
              <c:numCache>
                <c:formatCode>General</c:formatCode>
                <c:ptCount val="6"/>
                <c:pt idx="0">
                  <c:v>10052.6</c:v>
                </c:pt>
                <c:pt idx="1">
                  <c:v>2032.1</c:v>
                </c:pt>
                <c:pt idx="2">
                  <c:v>2972.5</c:v>
                </c:pt>
                <c:pt idx="3">
                  <c:v>12258.4</c:v>
                </c:pt>
                <c:pt idx="4">
                  <c:v>4568.8999999999996</c:v>
                </c:pt>
                <c:pt idx="5">
                  <c:v>5990.7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E-4402-B653-DFE279C92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257360"/>
        <c:axId val="947242000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Sheet1!$AA$10:$AA$15</c:f>
              <c:numCache>
                <c:formatCode>General</c:formatCode>
                <c:ptCount val="6"/>
                <c:pt idx="0">
                  <c:v>9178.2000000000007</c:v>
                </c:pt>
                <c:pt idx="1">
                  <c:v>2095.6999999999998</c:v>
                </c:pt>
                <c:pt idx="2">
                  <c:v>2902.6</c:v>
                </c:pt>
                <c:pt idx="3">
                  <c:v>11583.3</c:v>
                </c:pt>
                <c:pt idx="4">
                  <c:v>4669.2</c:v>
                </c:pt>
                <c:pt idx="5">
                  <c:v>5589.6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A9B-4004-9D89-1834AA62895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Sheet1!$AB$10:$AB$15</c:f>
              <c:numCache>
                <c:formatCode>General</c:formatCode>
                <c:ptCount val="6"/>
                <c:pt idx="0">
                  <c:v>10388.9</c:v>
                </c:pt>
                <c:pt idx="1">
                  <c:v>1997.4</c:v>
                </c:pt>
                <c:pt idx="2">
                  <c:v>2990.1</c:v>
                </c:pt>
                <c:pt idx="3">
                  <c:v>12139</c:v>
                </c:pt>
                <c:pt idx="4">
                  <c:v>4660.7</c:v>
                </c:pt>
                <c:pt idx="5">
                  <c:v>6101.8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9B-4004-9D89-1834AA62895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Sheet1!$AC$10:$AC$15</c:f>
              <c:numCache>
                <c:formatCode>General</c:formatCode>
                <c:ptCount val="6"/>
                <c:pt idx="0">
                  <c:v>10590.7</c:v>
                </c:pt>
                <c:pt idx="1">
                  <c:v>2003.3</c:v>
                </c:pt>
                <c:pt idx="2">
                  <c:v>3024.9</c:v>
                </c:pt>
                <c:pt idx="3">
                  <c:v>13052.9</c:v>
                </c:pt>
                <c:pt idx="4">
                  <c:v>4376.8</c:v>
                </c:pt>
                <c:pt idx="5">
                  <c:v>6280.6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A9B-4004-9D89-1834AA62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57360"/>
        <c:axId val="947242000"/>
      </c:scatterChart>
      <c:catAx>
        <c:axId val="947257360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42000"/>
        <c:crosses val="autoZero"/>
        <c:auto val="1"/>
        <c:lblAlgn val="ctr"/>
        <c:lblOffset val="100"/>
        <c:noMultiLvlLbl val="0"/>
      </c:catAx>
      <c:valAx>
        <c:axId val="947242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GFP Signal (AU)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2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ON 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878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FEF6-4BB1-833F-BC5CBFC17E98}"/>
              </c:ext>
            </c:extLst>
          </c:dPt>
          <c:dPt>
            <c:idx val="1"/>
            <c:invertIfNegative val="0"/>
            <c:bubble3D val="0"/>
            <c:spPr>
              <a:solidFill>
                <a:srgbClr val="3C78BE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F6-4BB1-833F-BC5CBFC17E98}"/>
              </c:ext>
            </c:extLst>
          </c:dPt>
          <c:dPt>
            <c:idx val="2"/>
            <c:invertIfNegative val="0"/>
            <c:bubble3D val="0"/>
            <c:spPr>
              <a:solidFill>
                <a:srgbClr val="28827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EF6-4BB1-833F-BC5CBFC17E98}"/>
              </c:ext>
            </c:extLst>
          </c:dPt>
          <c:dPt>
            <c:idx val="3"/>
            <c:invertIfNegative val="0"/>
            <c:bubble3D val="0"/>
            <c:spPr>
              <a:solidFill>
                <a:srgbClr val="C89628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F6-4BB1-833F-BC5CBFC17E98}"/>
              </c:ext>
            </c:extLst>
          </c:dPt>
          <c:dPt>
            <c:idx val="4"/>
            <c:invertIfNegative val="0"/>
            <c:bubble3D val="0"/>
            <c:spPr>
              <a:solidFill>
                <a:srgbClr val="C8783C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EF6-4BB1-833F-BC5CBFC17E98}"/>
              </c:ext>
            </c:extLst>
          </c:dPt>
          <c:dPt>
            <c:idx val="5"/>
            <c:invertIfNegative val="0"/>
            <c:bubble3D val="0"/>
            <c:spPr>
              <a:solidFill>
                <a:srgbClr val="C84B4B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F6-4BB1-833F-BC5CBFC17E98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Sheet1!$Z$2:$Z$7</c:f>
                <c:numCache>
                  <c:formatCode>General</c:formatCode>
                  <c:ptCount val="6"/>
                  <c:pt idx="0">
                    <c:v>2636.4</c:v>
                  </c:pt>
                  <c:pt idx="1">
                    <c:v>1033.0999999999999</c:v>
                  </c:pt>
                  <c:pt idx="2">
                    <c:v>660.5</c:v>
                  </c:pt>
                  <c:pt idx="3">
                    <c:v>618.1</c:v>
                  </c:pt>
                  <c:pt idx="4">
                    <c:v>855.1</c:v>
                  </c:pt>
                  <c:pt idx="5">
                    <c:v>1610.5</c:v>
                  </c:pt>
                </c:numCache>
              </c:numRef>
            </c:plus>
            <c:minus>
              <c:numRef>
                <c:f>Sheet1!$Z$2:$Z$7</c:f>
                <c:numCache>
                  <c:formatCode>General</c:formatCode>
                  <c:ptCount val="6"/>
                  <c:pt idx="0">
                    <c:v>2636.4</c:v>
                  </c:pt>
                  <c:pt idx="1">
                    <c:v>1033.0999999999999</c:v>
                  </c:pt>
                  <c:pt idx="2">
                    <c:v>660.5</c:v>
                  </c:pt>
                  <c:pt idx="3">
                    <c:v>618.1</c:v>
                  </c:pt>
                  <c:pt idx="4">
                    <c:v>855.1</c:v>
                  </c:pt>
                  <c:pt idx="5">
                    <c:v>1610.5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Sheet1!$S$2:$S$7</c:f>
              <c:strCache>
                <c:ptCount val="6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2A</c:v>
                </c:pt>
                <c:pt idx="4">
                  <c:v>2B</c:v>
                </c:pt>
                <c:pt idx="5">
                  <c:v>2C</c:v>
                </c:pt>
              </c:strCache>
            </c:strRef>
          </c:cat>
          <c:val>
            <c:numRef>
              <c:f>Sheet1!$Y$2:$Y$7</c:f>
              <c:numCache>
                <c:formatCode>General</c:formatCode>
                <c:ptCount val="6"/>
                <c:pt idx="0">
                  <c:v>53298.6</c:v>
                </c:pt>
                <c:pt idx="1">
                  <c:v>9806.9</c:v>
                </c:pt>
                <c:pt idx="2">
                  <c:v>37910.6</c:v>
                </c:pt>
                <c:pt idx="3">
                  <c:v>55353.3</c:v>
                </c:pt>
                <c:pt idx="4">
                  <c:v>16302.5</c:v>
                </c:pt>
                <c:pt idx="5">
                  <c:v>56860.2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C-4EB5-B6DA-C2A183F2C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319792"/>
        <c:axId val="1035319312"/>
      </c:ba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Sheet1!$AD$10:$AD$15</c:f>
              <c:numCache>
                <c:formatCode>General</c:formatCode>
                <c:ptCount val="6"/>
                <c:pt idx="0">
                  <c:v>55696.800000000003</c:v>
                </c:pt>
                <c:pt idx="1">
                  <c:v>8755.2000000000007</c:v>
                </c:pt>
                <c:pt idx="2">
                  <c:v>37325.5</c:v>
                </c:pt>
                <c:pt idx="3">
                  <c:v>55956.7</c:v>
                </c:pt>
                <c:pt idx="4">
                  <c:v>16593.400000000001</c:v>
                </c:pt>
                <c:pt idx="5">
                  <c:v>58110.8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035-4203-A51B-4657DB6A8D3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Sheet1!$AE$10:$AE$15</c:f>
              <c:numCache>
                <c:formatCode>General</c:formatCode>
                <c:ptCount val="6"/>
                <c:pt idx="0">
                  <c:v>50475.5</c:v>
                </c:pt>
                <c:pt idx="1">
                  <c:v>10820.4</c:v>
                </c:pt>
                <c:pt idx="2">
                  <c:v>37779.599999999999</c:v>
                </c:pt>
                <c:pt idx="3">
                  <c:v>55381.9</c:v>
                </c:pt>
                <c:pt idx="4">
                  <c:v>16974.3</c:v>
                </c:pt>
                <c:pt idx="5">
                  <c:v>55042.9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035-4203-A51B-4657DB6A8D3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Sheet1!$AF$10:$AF$15</c:f>
              <c:numCache>
                <c:formatCode>General</c:formatCode>
                <c:ptCount val="6"/>
                <c:pt idx="0">
                  <c:v>53723.4</c:v>
                </c:pt>
                <c:pt idx="1">
                  <c:v>9845</c:v>
                </c:pt>
                <c:pt idx="2">
                  <c:v>38626.800000000003</c:v>
                </c:pt>
                <c:pt idx="3">
                  <c:v>54721.4</c:v>
                </c:pt>
                <c:pt idx="4">
                  <c:v>15339.9</c:v>
                </c:pt>
                <c:pt idx="5">
                  <c:v>57426.9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035-4203-A51B-4657DB6A8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319792"/>
        <c:axId val="1035319312"/>
      </c:scatterChart>
      <c:catAx>
        <c:axId val="1035319792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319312"/>
        <c:crosses val="autoZero"/>
        <c:auto val="1"/>
        <c:lblAlgn val="ctr"/>
        <c:lblOffset val="100"/>
        <c:noMultiLvlLbl val="0"/>
      </c:catAx>
      <c:valAx>
        <c:axId val="1035319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GFP Signal (AU)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3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9</xdr:row>
      <xdr:rowOff>4762</xdr:rowOff>
    </xdr:from>
    <xdr:to>
      <xdr:col>24</xdr:col>
      <xdr:colOff>447675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BCC71-9BDE-E213-473A-4512CCD0B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500062</xdr:colOff>
      <xdr:row>23</xdr:row>
      <xdr:rowOff>176212</xdr:rowOff>
    </xdr:from>
    <xdr:to>
      <xdr:col>24</xdr:col>
      <xdr:colOff>471487</xdr:colOff>
      <xdr:row>38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C2CAF-7223-6D0E-A713-A97051AA8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500062</xdr:colOff>
      <xdr:row>38</xdr:row>
      <xdr:rowOff>138112</xdr:rowOff>
    </xdr:from>
    <xdr:to>
      <xdr:col>24</xdr:col>
      <xdr:colOff>471487</xdr:colOff>
      <xdr:row>53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0901AC-73A2-6E82-7C76-42006416B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9D1-1364-4F7A-941D-07CB74BD0551}">
  <dimension ref="A1:AF55"/>
  <sheetViews>
    <sheetView tabSelected="1" topLeftCell="N8" zoomScale="175" zoomScaleNormal="175" workbookViewId="0">
      <selection activeCell="Z25" sqref="Z25"/>
    </sheetView>
  </sheetViews>
  <sheetFormatPr defaultColWidth="9.140625" defaultRowHeight="15"/>
  <cols>
    <col min="1" max="1" width="23.5703125" style="1" bestFit="1" customWidth="1"/>
    <col min="2" max="2" width="4.42578125" style="1" bestFit="1" customWidth="1"/>
    <col min="3" max="3" width="11.5703125" style="1" bestFit="1" customWidth="1"/>
    <col min="4" max="4" width="30.42578125" style="1" bestFit="1" customWidth="1"/>
    <col min="5" max="5" width="12" style="1" bestFit="1" customWidth="1"/>
    <col min="6" max="6" width="16" style="1" bestFit="1" customWidth="1"/>
    <col min="7" max="7" width="12" style="1" bestFit="1" customWidth="1"/>
    <col min="8" max="8" width="16.28515625" style="1" bestFit="1" customWidth="1"/>
    <col min="9" max="9" width="9.85546875" style="1" customWidth="1"/>
    <col min="10" max="10" width="12" style="1" bestFit="1" customWidth="1"/>
    <col min="11" max="11" width="14.85546875" style="1" bestFit="1" customWidth="1"/>
    <col min="12" max="12" width="12" style="1" bestFit="1" customWidth="1"/>
    <col min="13" max="13" width="15.85546875" style="1" bestFit="1" customWidth="1"/>
    <col min="14" max="14" width="15.140625" style="1" bestFit="1" customWidth="1"/>
    <col min="15" max="15" width="22.85546875" style="1" bestFit="1" customWidth="1"/>
    <col min="16" max="16" width="8.28515625" style="1" customWidth="1"/>
    <col min="17" max="17" width="12" style="1" bestFit="1" customWidth="1"/>
    <col min="18" max="18" width="13.7109375" style="1" bestFit="1" customWidth="1"/>
    <col min="19" max="19" width="8.85546875" style="1" customWidth="1"/>
    <col min="20" max="20" width="23.5703125" style="1" bestFit="1" customWidth="1"/>
    <col min="21" max="21" width="11.42578125" style="1" bestFit="1" customWidth="1"/>
    <col min="22" max="26" width="9.140625" style="1"/>
    <col min="27" max="27" width="9.140625" style="1" customWidth="1"/>
    <col min="28" max="16384" width="9.140625" style="1"/>
  </cols>
  <sheetData>
    <row r="1" spans="1:32">
      <c r="C1" s="1" t="s">
        <v>0</v>
      </c>
      <c r="D1" s="2" t="s">
        <v>1</v>
      </c>
      <c r="E1" s="5" t="s">
        <v>2</v>
      </c>
      <c r="F1" s="5" t="s">
        <v>3</v>
      </c>
      <c r="G1" s="5" t="s">
        <v>4</v>
      </c>
      <c r="H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Q1" s="5" t="s">
        <v>12</v>
      </c>
      <c r="R1" s="5" t="s">
        <v>13</v>
      </c>
      <c r="U1" s="1" t="s">
        <v>12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32">
      <c r="A2" s="18" t="s">
        <v>19</v>
      </c>
      <c r="B2" s="14" t="s">
        <v>15</v>
      </c>
      <c r="C2" s="3" t="s">
        <v>20</v>
      </c>
      <c r="D2" s="4">
        <v>9178.2000000000007</v>
      </c>
      <c r="E2" s="12">
        <f>AVERAGE(D2:D4)</f>
        <v>10052.6</v>
      </c>
      <c r="F2" s="13">
        <f>ROUND(E2,1)</f>
        <v>10052.6</v>
      </c>
      <c r="G2" s="12">
        <f>_xlfn.STDEV.S(D2:D4)</f>
        <v>763.94524018413756</v>
      </c>
      <c r="H2" s="14">
        <f>ROUND(G2,1)</f>
        <v>763.9</v>
      </c>
      <c r="J2" s="3">
        <f>1/D2</f>
        <v>1.0895382536880868E-4</v>
      </c>
      <c r="K2" s="12">
        <f>AVERAGE(J2:J4)</f>
        <v>9.9877623968480948E-5</v>
      </c>
      <c r="L2" s="3">
        <f>D2^2</f>
        <v>84239355.24000001</v>
      </c>
      <c r="M2" s="12">
        <f>AVERAGE(L2:L4)</f>
        <v>101443841.64666666</v>
      </c>
      <c r="N2" s="3">
        <f>J2^2</f>
        <v>1.1870936062496859E-8</v>
      </c>
      <c r="O2" s="12">
        <f>AVERAGE(N2:N4)</f>
        <v>1.0017289149439311E-8</v>
      </c>
      <c r="Q2" s="13">
        <f>F5/F2</f>
        <v>5.3019716292302483</v>
      </c>
      <c r="R2" s="14">
        <f>SQRT(M5*O2-E5*E5*K2*K2)</f>
        <v>0.40622428861568116</v>
      </c>
      <c r="S2" s="1" t="s">
        <v>21</v>
      </c>
      <c r="T2" s="1" t="s">
        <v>22</v>
      </c>
      <c r="U2" s="1">
        <v>5.3019716292302483</v>
      </c>
      <c r="V2" s="1">
        <v>0.40622428861568116</v>
      </c>
      <c r="W2" s="1">
        <v>10052.6</v>
      </c>
      <c r="X2" s="1">
        <v>763.9</v>
      </c>
      <c r="Y2" s="1">
        <v>53298.6</v>
      </c>
      <c r="Z2" s="1">
        <v>2636.4</v>
      </c>
    </row>
    <row r="3" spans="1:32">
      <c r="A3" s="18"/>
      <c r="B3" s="14"/>
      <c r="C3" s="3" t="s">
        <v>23</v>
      </c>
      <c r="D3" s="4">
        <v>10388.9</v>
      </c>
      <c r="E3" s="12"/>
      <c r="F3" s="13"/>
      <c r="G3" s="12"/>
      <c r="H3" s="14"/>
      <c r="J3" s="3">
        <f t="shared" ref="J3:J37" si="0">1/D3</f>
        <v>9.6256581543763064E-5</v>
      </c>
      <c r="K3" s="12"/>
      <c r="L3" s="3">
        <f t="shared" ref="L3:L37" si="1">D3^2</f>
        <v>107929243.20999999</v>
      </c>
      <c r="M3" s="12"/>
      <c r="N3" s="3">
        <f t="shared" ref="N3:N37" si="2">J3^2</f>
        <v>9.2653294904911086E-9</v>
      </c>
      <c r="O3" s="12"/>
      <c r="Q3" s="13"/>
      <c r="R3" s="14"/>
      <c r="S3" s="1" t="s">
        <v>24</v>
      </c>
      <c r="T3" s="1" t="s">
        <v>25</v>
      </c>
      <c r="U3" s="1">
        <v>4.8259928153142067</v>
      </c>
      <c r="V3" s="1">
        <v>0.42854635473409314</v>
      </c>
      <c r="W3" s="1">
        <v>2032.1</v>
      </c>
      <c r="X3" s="1">
        <v>55.1</v>
      </c>
      <c r="Y3" s="1">
        <v>9806.9</v>
      </c>
      <c r="Z3" s="1">
        <v>1033.0999999999999</v>
      </c>
    </row>
    <row r="4" spans="1:32">
      <c r="A4" s="18"/>
      <c r="B4" s="14"/>
      <c r="C4" s="3" t="s">
        <v>26</v>
      </c>
      <c r="D4" s="4">
        <v>10590.7</v>
      </c>
      <c r="E4" s="12"/>
      <c r="F4" s="13"/>
      <c r="G4" s="12"/>
      <c r="H4" s="14"/>
      <c r="J4" s="3">
        <f t="shared" si="0"/>
        <v>9.4422464992871097E-5</v>
      </c>
      <c r="K4" s="12"/>
      <c r="L4" s="3">
        <f t="shared" si="1"/>
        <v>112162926.49000001</v>
      </c>
      <c r="M4" s="12"/>
      <c r="N4" s="3">
        <f t="shared" si="2"/>
        <v>8.9156018953299673E-9</v>
      </c>
      <c r="O4" s="12"/>
      <c r="Q4" s="13"/>
      <c r="R4" s="14"/>
      <c r="S4" s="1" t="s">
        <v>27</v>
      </c>
      <c r="T4" s="1" t="s">
        <v>28</v>
      </c>
      <c r="U4" s="1">
        <v>12.753776282590412</v>
      </c>
      <c r="V4" s="1">
        <v>0.28726587660604519</v>
      </c>
      <c r="W4" s="1">
        <v>2972.5</v>
      </c>
      <c r="X4" s="1">
        <v>63</v>
      </c>
      <c r="Y4" s="1">
        <v>37910.6</v>
      </c>
      <c r="Z4" s="1">
        <v>660.5</v>
      </c>
    </row>
    <row r="5" spans="1:32">
      <c r="A5" s="18"/>
      <c r="B5" s="19" t="s">
        <v>17</v>
      </c>
      <c r="C5" s="3" t="s">
        <v>29</v>
      </c>
      <c r="D5" s="4">
        <v>55696.800000000003</v>
      </c>
      <c r="E5" s="12">
        <f>AVERAGE(D5:D7)</f>
        <v>53298.566666666673</v>
      </c>
      <c r="F5" s="13">
        <f t="shared" ref="F5:H5" si="3">ROUND(E5,1)</f>
        <v>53298.6</v>
      </c>
      <c r="G5" s="12">
        <f>_xlfn.STDEV.S(D5:D7)</f>
        <v>2636.4475992011185</v>
      </c>
      <c r="H5" s="14">
        <f t="shared" si="3"/>
        <v>2636.4</v>
      </c>
      <c r="J5" s="3">
        <f t="shared" si="0"/>
        <v>1.7954352853305756E-5</v>
      </c>
      <c r="K5" s="12">
        <f>AVERAGE(J5:J7)</f>
        <v>1.8793269158716631E-5</v>
      </c>
      <c r="L5" s="3">
        <f t="shared" si="1"/>
        <v>3102133530.2400002</v>
      </c>
      <c r="M5" s="12">
        <f>AVERAGE(L5:L7)</f>
        <v>2845371112.6833329</v>
      </c>
      <c r="N5" s="3">
        <f t="shared" si="2"/>
        <v>3.2235878638100851E-10</v>
      </c>
      <c r="O5" s="12">
        <f>AVERAGE(N5:N7)</f>
        <v>3.5377794837609402E-10</v>
      </c>
      <c r="Q5" s="13"/>
      <c r="R5" s="14"/>
      <c r="S5" s="1" t="s">
        <v>30</v>
      </c>
      <c r="T5" s="1" t="s">
        <v>31</v>
      </c>
      <c r="U5" s="1">
        <v>4.5155403641584551</v>
      </c>
      <c r="V5" s="1">
        <v>0.2247533260958581</v>
      </c>
      <c r="W5" s="1">
        <v>12258.4</v>
      </c>
      <c r="X5" s="1">
        <v>742</v>
      </c>
      <c r="Y5" s="1">
        <v>55353.3</v>
      </c>
      <c r="Z5" s="1">
        <v>618.1</v>
      </c>
    </row>
    <row r="6" spans="1:32">
      <c r="A6" s="18"/>
      <c r="B6" s="19"/>
      <c r="C6" s="3" t="s">
        <v>32</v>
      </c>
      <c r="D6" s="4">
        <v>50475.5</v>
      </c>
      <c r="E6" s="12"/>
      <c r="F6" s="13"/>
      <c r="G6" s="12"/>
      <c r="H6" s="14"/>
      <c r="J6" s="3">
        <f t="shared" si="0"/>
        <v>1.9811591762340146E-5</v>
      </c>
      <c r="K6" s="12"/>
      <c r="L6" s="3">
        <f t="shared" si="1"/>
        <v>2547776100.25</v>
      </c>
      <c r="M6" s="12"/>
      <c r="N6" s="3">
        <f t="shared" si="2"/>
        <v>3.9249916815762394E-10</v>
      </c>
      <c r="O6" s="12"/>
      <c r="Q6" s="13"/>
      <c r="R6" s="14"/>
      <c r="S6" s="1" t="s">
        <v>33</v>
      </c>
      <c r="T6" s="1" t="s">
        <v>34</v>
      </c>
      <c r="U6" s="1">
        <v>3.5681455054827205</v>
      </c>
      <c r="V6" s="1">
        <v>0.18758361521301592</v>
      </c>
      <c r="W6" s="1">
        <v>4568.8999999999996</v>
      </c>
      <c r="X6" s="1">
        <v>166.4</v>
      </c>
      <c r="Y6" s="1">
        <v>16302.5</v>
      </c>
      <c r="Z6" s="1">
        <v>855.1</v>
      </c>
    </row>
    <row r="7" spans="1:32">
      <c r="A7" s="18"/>
      <c r="B7" s="19"/>
      <c r="C7" s="3" t="s">
        <v>35</v>
      </c>
      <c r="D7" s="4">
        <v>53723.4</v>
      </c>
      <c r="E7" s="12"/>
      <c r="F7" s="13"/>
      <c r="G7" s="12"/>
      <c r="H7" s="14"/>
      <c r="J7" s="3">
        <f t="shared" si="0"/>
        <v>1.8613862860503987E-5</v>
      </c>
      <c r="K7" s="12"/>
      <c r="L7" s="3">
        <f t="shared" si="1"/>
        <v>2886203707.5599999</v>
      </c>
      <c r="M7" s="12"/>
      <c r="N7" s="3">
        <f t="shared" si="2"/>
        <v>3.4647589058964967E-10</v>
      </c>
      <c r="O7" s="12"/>
      <c r="Q7" s="13"/>
      <c r="R7" s="14"/>
      <c r="S7" s="1" t="s">
        <v>36</v>
      </c>
      <c r="T7" s="1" t="s">
        <v>37</v>
      </c>
      <c r="U7" s="1">
        <v>9.49141168811658</v>
      </c>
      <c r="V7" s="1">
        <v>0.52588678297195135</v>
      </c>
      <c r="W7" s="1">
        <v>5990.7</v>
      </c>
      <c r="X7" s="1">
        <v>358.7</v>
      </c>
      <c r="Y7" s="1">
        <v>56860.2</v>
      </c>
      <c r="Z7" s="1">
        <v>1610.5</v>
      </c>
    </row>
    <row r="8" spans="1:32">
      <c r="A8" s="18" t="s">
        <v>38</v>
      </c>
      <c r="B8" s="14" t="s">
        <v>15</v>
      </c>
      <c r="C8" s="3" t="s">
        <v>39</v>
      </c>
      <c r="D8" s="4">
        <v>2095.6999999999998</v>
      </c>
      <c r="E8" s="12">
        <f>AVERAGE(D8:D10)</f>
        <v>2032.1333333333332</v>
      </c>
      <c r="F8" s="13">
        <f t="shared" ref="F8:H8" si="4">ROUND(E8,1)</f>
        <v>2032.1</v>
      </c>
      <c r="G8" s="12">
        <f>_xlfn.STDEV.S(D8:D10)</f>
        <v>55.129332785127374</v>
      </c>
      <c r="H8" s="14">
        <f t="shared" si="4"/>
        <v>55.1</v>
      </c>
      <c r="J8" s="3">
        <f t="shared" si="0"/>
        <v>4.7716753352101927E-4</v>
      </c>
      <c r="K8" s="12">
        <f>AVERAGE(J8:J10)</f>
        <v>4.9233157954286209E-4</v>
      </c>
      <c r="L8" s="3">
        <f t="shared" si="1"/>
        <v>4391958.4899999993</v>
      </c>
      <c r="M8" s="12">
        <f>AVERAGE(L8:L10)</f>
        <v>4131592.0466666669</v>
      </c>
      <c r="N8" s="3">
        <f t="shared" si="2"/>
        <v>2.2768885504653305E-7</v>
      </c>
      <c r="O8" s="12">
        <f>AVERAGE(N8:N10)</f>
        <v>2.4250572071307681E-7</v>
      </c>
      <c r="Q8" s="15">
        <f>F11/F8</f>
        <v>4.8259928153142067</v>
      </c>
      <c r="R8" s="14">
        <f>SQRT(M11*O8-E11*E11*K8*K8)</f>
        <v>0.42854635473409314</v>
      </c>
    </row>
    <row r="9" spans="1:32">
      <c r="A9" s="18"/>
      <c r="B9" s="14"/>
      <c r="C9" s="3" t="s">
        <v>40</v>
      </c>
      <c r="D9" s="4">
        <v>1997.4</v>
      </c>
      <c r="E9" s="12"/>
      <c r="F9" s="13"/>
      <c r="G9" s="12"/>
      <c r="H9" s="14"/>
      <c r="J9" s="3">
        <f t="shared" si="0"/>
        <v>5.0065084609992986E-4</v>
      </c>
      <c r="K9" s="12"/>
      <c r="L9" s="3">
        <f t="shared" si="1"/>
        <v>3989606.7600000002</v>
      </c>
      <c r="M9" s="12"/>
      <c r="N9" s="3">
        <f t="shared" si="2"/>
        <v>2.5065126970057564E-7</v>
      </c>
      <c r="O9" s="12"/>
      <c r="Q9" s="16"/>
      <c r="R9" s="14"/>
      <c r="AA9" s="12" t="s">
        <v>15</v>
      </c>
      <c r="AB9" s="12"/>
      <c r="AC9" s="12"/>
      <c r="AD9" s="12" t="s">
        <v>17</v>
      </c>
      <c r="AE9" s="12"/>
      <c r="AF9" s="12"/>
    </row>
    <row r="10" spans="1:32">
      <c r="A10" s="18"/>
      <c r="B10" s="14"/>
      <c r="C10" s="3" t="s">
        <v>41</v>
      </c>
      <c r="D10" s="4">
        <v>2003.3</v>
      </c>
      <c r="E10" s="12"/>
      <c r="F10" s="13"/>
      <c r="G10" s="12"/>
      <c r="H10" s="14"/>
      <c r="J10" s="3">
        <f t="shared" si="0"/>
        <v>4.9917635900763736E-4</v>
      </c>
      <c r="K10" s="12"/>
      <c r="L10" s="3">
        <f t="shared" si="1"/>
        <v>4013210.8899999997</v>
      </c>
      <c r="M10" s="12"/>
      <c r="N10" s="3">
        <f t="shared" si="2"/>
        <v>2.4917703739212168E-7</v>
      </c>
      <c r="O10" s="12"/>
      <c r="Q10" s="16"/>
      <c r="R10" s="14"/>
      <c r="AA10" s="7">
        <v>9178.2000000000007</v>
      </c>
      <c r="AB10" s="6">
        <v>10388.9</v>
      </c>
      <c r="AC10" s="6">
        <v>10590.7</v>
      </c>
      <c r="AD10" s="7">
        <v>55696.800000000003</v>
      </c>
      <c r="AE10" s="6">
        <v>50475.5</v>
      </c>
      <c r="AF10" s="8">
        <v>53723.4</v>
      </c>
    </row>
    <row r="11" spans="1:32">
      <c r="A11" s="18"/>
      <c r="B11" s="19" t="s">
        <v>17</v>
      </c>
      <c r="C11" s="3" t="s">
        <v>42</v>
      </c>
      <c r="D11" s="4">
        <v>8755.2000000000007</v>
      </c>
      <c r="E11" s="12">
        <f>AVERAGE(D11:D13)</f>
        <v>9806.8666666666668</v>
      </c>
      <c r="F11" s="13">
        <f t="shared" ref="F11:H11" si="5">ROUND(E11,1)</f>
        <v>9806.9</v>
      </c>
      <c r="G11" s="12">
        <f>_xlfn.STDEV.S(D11:D13)</f>
        <v>1033.127955934468</v>
      </c>
      <c r="H11" s="14">
        <f t="shared" si="5"/>
        <v>1033.0999999999999</v>
      </c>
      <c r="J11" s="3">
        <f t="shared" si="0"/>
        <v>1.1421783625730994E-4</v>
      </c>
      <c r="K11" s="12">
        <f>AVERAGE(J11:J13)</f>
        <v>1.0273675490644271E-4</v>
      </c>
      <c r="L11" s="3">
        <f t="shared" si="1"/>
        <v>76653527.040000007</v>
      </c>
      <c r="M11" s="12">
        <f>AVERAGE(L11:L13)</f>
        <v>96886202.733333334</v>
      </c>
      <c r="N11" s="3">
        <f t="shared" si="2"/>
        <v>1.3045714119301664E-8</v>
      </c>
      <c r="O11" s="12">
        <f>AVERAGE(N11:N13)</f>
        <v>1.0634721632997161E-8</v>
      </c>
      <c r="Q11" s="16"/>
      <c r="R11" s="14"/>
      <c r="AA11" s="7">
        <v>2095.6999999999998</v>
      </c>
      <c r="AB11" s="6">
        <v>1997.4</v>
      </c>
      <c r="AC11" s="6">
        <v>2003.3</v>
      </c>
      <c r="AD11" s="7">
        <v>8755.2000000000007</v>
      </c>
      <c r="AE11" s="6">
        <v>10820.4</v>
      </c>
      <c r="AF11" s="8">
        <v>9845</v>
      </c>
    </row>
    <row r="12" spans="1:32">
      <c r="A12" s="18"/>
      <c r="B12" s="19"/>
      <c r="C12" s="3" t="s">
        <v>43</v>
      </c>
      <c r="D12" s="4">
        <v>10820.4</v>
      </c>
      <c r="E12" s="12"/>
      <c r="F12" s="13"/>
      <c r="G12" s="12"/>
      <c r="H12" s="14"/>
      <c r="J12" s="3">
        <f t="shared" si="0"/>
        <v>9.2418025211637284E-5</v>
      </c>
      <c r="K12" s="12"/>
      <c r="L12" s="3">
        <f t="shared" si="1"/>
        <v>117081056.16</v>
      </c>
      <c r="M12" s="12"/>
      <c r="N12" s="3">
        <f t="shared" si="2"/>
        <v>8.5410913840188254E-9</v>
      </c>
      <c r="O12" s="12"/>
      <c r="Q12" s="16"/>
      <c r="R12" s="14"/>
      <c r="AA12" s="7">
        <v>2902.6</v>
      </c>
      <c r="AB12" s="6">
        <v>2990.1</v>
      </c>
      <c r="AC12" s="6">
        <v>3024.9</v>
      </c>
      <c r="AD12" s="7">
        <v>37325.5</v>
      </c>
      <c r="AE12" s="6">
        <v>37779.599999999999</v>
      </c>
      <c r="AF12" s="8">
        <v>38626.800000000003</v>
      </c>
    </row>
    <row r="13" spans="1:32">
      <c r="A13" s="18"/>
      <c r="B13" s="19"/>
      <c r="C13" s="3" t="s">
        <v>44</v>
      </c>
      <c r="D13" s="4">
        <v>9845</v>
      </c>
      <c r="E13" s="12"/>
      <c r="F13" s="13"/>
      <c r="G13" s="12"/>
      <c r="H13" s="14"/>
      <c r="J13" s="3">
        <f t="shared" si="0"/>
        <v>1.0157440325038091E-4</v>
      </c>
      <c r="K13" s="12"/>
      <c r="L13" s="3">
        <f t="shared" si="1"/>
        <v>96924025</v>
      </c>
      <c r="M13" s="12"/>
      <c r="N13" s="3">
        <f t="shared" si="2"/>
        <v>1.0317359395670991E-8</v>
      </c>
      <c r="O13" s="12"/>
      <c r="Q13" s="17"/>
      <c r="R13" s="14"/>
      <c r="AA13" s="7">
        <v>11583.3</v>
      </c>
      <c r="AB13" s="6">
        <v>12139</v>
      </c>
      <c r="AC13" s="6">
        <v>13052.9</v>
      </c>
      <c r="AD13" s="7">
        <v>55956.7</v>
      </c>
      <c r="AE13" s="6">
        <v>55381.9</v>
      </c>
      <c r="AF13" s="8">
        <v>54721.4</v>
      </c>
    </row>
    <row r="14" spans="1:32">
      <c r="A14" s="18" t="s">
        <v>45</v>
      </c>
      <c r="B14" s="14" t="s">
        <v>15</v>
      </c>
      <c r="C14" s="3" t="s">
        <v>46</v>
      </c>
      <c r="D14" s="4">
        <v>2902.6</v>
      </c>
      <c r="E14" s="12">
        <f>AVERAGE(D14:D16)</f>
        <v>2972.5333333333333</v>
      </c>
      <c r="F14" s="13">
        <f t="shared" ref="F14:H14" si="6">ROUND(E14,1)</f>
        <v>2972.5</v>
      </c>
      <c r="G14" s="12">
        <f>_xlfn.STDEV.S(D14:D16)</f>
        <v>63.013993154959984</v>
      </c>
      <c r="H14" s="14">
        <f t="shared" si="6"/>
        <v>63</v>
      </c>
      <c r="J14" s="3">
        <f t="shared" si="0"/>
        <v>3.4451870736580995E-4</v>
      </c>
      <c r="K14" s="12">
        <f>AVERAGE(J14:J16)</f>
        <v>3.365150412303534E-4</v>
      </c>
      <c r="L14" s="3">
        <f t="shared" si="1"/>
        <v>8425086.7599999998</v>
      </c>
      <c r="M14" s="12">
        <f>AVERAGE(L14:L16)</f>
        <v>8838601.5933333337</v>
      </c>
      <c r="N14" s="3">
        <f t="shared" si="2"/>
        <v>1.1869313972500859E-7</v>
      </c>
      <c r="O14" s="12">
        <f>AVERAGE(N14:N16)</f>
        <v>1.132768695635363E-7</v>
      </c>
      <c r="Q14" s="13">
        <f>F17/F14</f>
        <v>12.753776282590412</v>
      </c>
      <c r="R14" s="14">
        <f t="shared" ref="R14" si="7">SQRT(M17*O14-E17*E17*K14*K14)</f>
        <v>0.28726587660604519</v>
      </c>
      <c r="AA14" s="7">
        <v>4669.2</v>
      </c>
      <c r="AB14" s="6">
        <v>4660.7</v>
      </c>
      <c r="AC14" s="6">
        <v>4376.8</v>
      </c>
      <c r="AD14" s="7">
        <v>16593.400000000001</v>
      </c>
      <c r="AE14" s="6">
        <v>16974.3</v>
      </c>
      <c r="AF14" s="8">
        <v>15339.9</v>
      </c>
    </row>
    <row r="15" spans="1:32">
      <c r="A15" s="18"/>
      <c r="B15" s="14"/>
      <c r="C15" s="3" t="s">
        <v>47</v>
      </c>
      <c r="D15" s="4">
        <v>2990.1</v>
      </c>
      <c r="E15" s="12"/>
      <c r="F15" s="13"/>
      <c r="G15" s="12"/>
      <c r="H15" s="14"/>
      <c r="J15" s="3">
        <f t="shared" si="0"/>
        <v>3.3443697535199494E-4</v>
      </c>
      <c r="K15" s="12"/>
      <c r="L15" s="3">
        <f t="shared" si="1"/>
        <v>8940698.0099999998</v>
      </c>
      <c r="M15" s="12"/>
      <c r="N15" s="3">
        <f t="shared" si="2"/>
        <v>1.1184809048259087E-7</v>
      </c>
      <c r="O15" s="12"/>
      <c r="Q15" s="13"/>
      <c r="R15" s="14"/>
      <c r="AA15" s="9">
        <v>5589.6</v>
      </c>
      <c r="AB15" s="10">
        <v>6101.8</v>
      </c>
      <c r="AC15" s="10">
        <v>6280.6</v>
      </c>
      <c r="AD15" s="9">
        <v>58110.8</v>
      </c>
      <c r="AE15" s="10">
        <v>55042.9</v>
      </c>
      <c r="AF15" s="11">
        <v>57426.9</v>
      </c>
    </row>
    <row r="16" spans="1:32">
      <c r="A16" s="18"/>
      <c r="B16" s="14"/>
      <c r="C16" s="3" t="s">
        <v>48</v>
      </c>
      <c r="D16" s="4">
        <v>3024.9</v>
      </c>
      <c r="E16" s="12"/>
      <c r="F16" s="13"/>
      <c r="G16" s="12"/>
      <c r="H16" s="14"/>
      <c r="J16" s="3">
        <f t="shared" si="0"/>
        <v>3.3058944097325531E-4</v>
      </c>
      <c r="K16" s="12"/>
      <c r="L16" s="3">
        <f t="shared" si="1"/>
        <v>9150020.0099999998</v>
      </c>
      <c r="M16" s="12"/>
      <c r="N16" s="3">
        <f t="shared" si="2"/>
        <v>1.0928937848300946E-7</v>
      </c>
      <c r="O16" s="12"/>
      <c r="Q16" s="13"/>
      <c r="R16" s="14"/>
    </row>
    <row r="17" spans="1:18">
      <c r="A17" s="18"/>
      <c r="B17" s="19" t="s">
        <v>17</v>
      </c>
      <c r="C17" s="3" t="s">
        <v>49</v>
      </c>
      <c r="D17" s="4">
        <v>37325.5</v>
      </c>
      <c r="E17" s="12">
        <f>AVERAGE(D17:D19)</f>
        <v>37910.633333333339</v>
      </c>
      <c r="F17" s="13">
        <f t="shared" ref="F17:H17" si="8">ROUND(E17,1)</f>
        <v>37910.6</v>
      </c>
      <c r="G17" s="12">
        <f>_xlfn.STDEV.S(D17:D19)</f>
        <v>660.47159161718344</v>
      </c>
      <c r="H17" s="14">
        <f t="shared" si="8"/>
        <v>660.5</v>
      </c>
      <c r="J17" s="3">
        <f t="shared" si="0"/>
        <v>2.6791335682040427E-5</v>
      </c>
      <c r="K17" s="12">
        <f>AVERAGE(J17:J19)</f>
        <v>2.6383136111103546E-5</v>
      </c>
      <c r="L17" s="3">
        <f t="shared" si="1"/>
        <v>1393192950.25</v>
      </c>
      <c r="M17" s="12">
        <f>AVERAGE(L17:L19)</f>
        <v>1437506934.8833332</v>
      </c>
      <c r="N17" s="3">
        <f t="shared" si="2"/>
        <v>7.1777566762777258E-10</v>
      </c>
      <c r="O17" s="12">
        <f>AVERAGE(N17:N19)</f>
        <v>6.9620935761213798E-10</v>
      </c>
      <c r="Q17" s="13"/>
      <c r="R17" s="14"/>
    </row>
    <row r="18" spans="1:18">
      <c r="A18" s="18"/>
      <c r="B18" s="19"/>
      <c r="C18" s="3" t="s">
        <v>50</v>
      </c>
      <c r="D18" s="4">
        <v>37779.599999999999</v>
      </c>
      <c r="E18" s="12"/>
      <c r="F18" s="13"/>
      <c r="G18" s="12"/>
      <c r="H18" s="14"/>
      <c r="J18" s="3">
        <f t="shared" si="0"/>
        <v>2.6469311480269776E-5</v>
      </c>
      <c r="K18" s="12"/>
      <c r="L18" s="3">
        <f t="shared" si="1"/>
        <v>1427298176.1599998</v>
      </c>
      <c r="M18" s="12"/>
      <c r="N18" s="3">
        <f t="shared" si="2"/>
        <v>7.0062445023954135E-10</v>
      </c>
      <c r="O18" s="12"/>
      <c r="Q18" s="13"/>
      <c r="R18" s="14"/>
    </row>
    <row r="19" spans="1:18">
      <c r="A19" s="18"/>
      <c r="B19" s="19"/>
      <c r="C19" s="3" t="s">
        <v>51</v>
      </c>
      <c r="D19" s="4">
        <v>38626.800000000003</v>
      </c>
      <c r="E19" s="12"/>
      <c r="F19" s="13"/>
      <c r="G19" s="12"/>
      <c r="H19" s="14"/>
      <c r="J19" s="3">
        <f t="shared" si="0"/>
        <v>2.5888761171000443E-5</v>
      </c>
      <c r="K19" s="12"/>
      <c r="L19" s="3">
        <f t="shared" si="1"/>
        <v>1492029678.2400002</v>
      </c>
      <c r="M19" s="12"/>
      <c r="N19" s="3">
        <f t="shared" si="2"/>
        <v>6.7022795496910021E-10</v>
      </c>
      <c r="O19" s="12"/>
      <c r="Q19" s="13"/>
      <c r="R19" s="14"/>
    </row>
    <row r="20" spans="1:18">
      <c r="A20" s="18" t="s">
        <v>52</v>
      </c>
      <c r="B20" s="14" t="s">
        <v>15</v>
      </c>
      <c r="C20" s="3" t="s">
        <v>53</v>
      </c>
      <c r="D20" s="4">
        <v>11583.3</v>
      </c>
      <c r="E20" s="12">
        <f>AVERAGE(D20:D22)</f>
        <v>12258.4</v>
      </c>
      <c r="F20" s="13">
        <f t="shared" ref="F20:H20" si="9">ROUND(E20,1)</f>
        <v>12258.4</v>
      </c>
      <c r="G20" s="12">
        <f>_xlfn.STDEV.S(D20:D22)</f>
        <v>742.03996523098419</v>
      </c>
      <c r="H20" s="14">
        <f t="shared" si="9"/>
        <v>742</v>
      </c>
      <c r="J20" s="3">
        <f t="shared" si="0"/>
        <v>8.633118368685953E-5</v>
      </c>
      <c r="K20" s="12">
        <f>AVERAGE(J20:J22)</f>
        <v>8.1773873365275043E-5</v>
      </c>
      <c r="L20" s="3">
        <f t="shared" si="1"/>
        <v>134172838.88999999</v>
      </c>
      <c r="M20" s="12">
        <f>AVERAGE(L20:L22)</f>
        <v>150635452.76666665</v>
      </c>
      <c r="N20" s="3">
        <f t="shared" si="2"/>
        <v>7.4530732767742813E-9</v>
      </c>
      <c r="O20" s="12">
        <f>AVERAGE(N20:N22)</f>
        <v>6.702895453275743E-9</v>
      </c>
      <c r="Q20" s="13">
        <f>F23/F20</f>
        <v>4.5155403641584551</v>
      </c>
      <c r="R20" s="14">
        <f>SQRT(M23*O20-E23*E23*K20*K20)</f>
        <v>0.2247533260958581</v>
      </c>
    </row>
    <row r="21" spans="1:18">
      <c r="A21" s="18"/>
      <c r="B21" s="14"/>
      <c r="C21" s="3" t="s">
        <v>54</v>
      </c>
      <c r="D21" s="4">
        <v>12139</v>
      </c>
      <c r="E21" s="12"/>
      <c r="F21" s="13"/>
      <c r="G21" s="12"/>
      <c r="H21" s="14"/>
      <c r="J21" s="3">
        <f t="shared" si="0"/>
        <v>8.2379108658044319E-5</v>
      </c>
      <c r="K21" s="12"/>
      <c r="L21" s="3">
        <f t="shared" si="1"/>
        <v>147355321</v>
      </c>
      <c r="M21" s="12"/>
      <c r="N21" s="3">
        <f t="shared" si="2"/>
        <v>6.7863175432938721E-9</v>
      </c>
      <c r="O21" s="12"/>
      <c r="Q21" s="13"/>
      <c r="R21" s="14"/>
    </row>
    <row r="22" spans="1:18">
      <c r="A22" s="18"/>
      <c r="B22" s="14"/>
      <c r="C22" s="3" t="s">
        <v>55</v>
      </c>
      <c r="D22" s="4">
        <v>13052.9</v>
      </c>
      <c r="E22" s="12"/>
      <c r="F22" s="13"/>
      <c r="G22" s="12"/>
      <c r="H22" s="14"/>
      <c r="J22" s="3">
        <f t="shared" si="0"/>
        <v>7.6611327750921254E-5</v>
      </c>
      <c r="K22" s="12"/>
      <c r="L22" s="3">
        <f t="shared" si="1"/>
        <v>170378198.41</v>
      </c>
      <c r="M22" s="12"/>
      <c r="N22" s="3">
        <f t="shared" si="2"/>
        <v>5.8692955397590774E-9</v>
      </c>
      <c r="O22" s="12"/>
      <c r="Q22" s="13"/>
      <c r="R22" s="14"/>
    </row>
    <row r="23" spans="1:18">
      <c r="A23" s="18"/>
      <c r="B23" s="19" t="s">
        <v>17</v>
      </c>
      <c r="C23" s="3" t="s">
        <v>56</v>
      </c>
      <c r="D23" s="4">
        <v>55956.7</v>
      </c>
      <c r="E23" s="12">
        <f>AVERAGE(D23:D25)</f>
        <v>55353.333333333336</v>
      </c>
      <c r="F23" s="13">
        <f t="shared" ref="F23:H23" si="10">ROUND(E23,1)</f>
        <v>55353.3</v>
      </c>
      <c r="G23" s="12">
        <f>_xlfn.STDEV.S(D23:D25)</f>
        <v>618.14526070603392</v>
      </c>
      <c r="H23" s="14">
        <f t="shared" si="10"/>
        <v>618.1</v>
      </c>
      <c r="J23" s="3">
        <f t="shared" si="0"/>
        <v>1.7870960939440677E-5</v>
      </c>
      <c r="K23" s="12">
        <f>AVERAGE(J23:J25)</f>
        <v>1.806726267230066E-5</v>
      </c>
      <c r="L23" s="3">
        <f t="shared" si="1"/>
        <v>3131152274.8899999</v>
      </c>
      <c r="M23" s="12">
        <f>AVERAGE(L23:L25)</f>
        <v>3064246246.8199997</v>
      </c>
      <c r="N23" s="3">
        <f t="shared" si="2"/>
        <v>3.193712448990144E-10</v>
      </c>
      <c r="O23" s="12">
        <f>AVERAGE(N23:N25)</f>
        <v>3.2645316435695996E-10</v>
      </c>
      <c r="Q23" s="13"/>
      <c r="R23" s="14"/>
    </row>
    <row r="24" spans="1:18">
      <c r="A24" s="18"/>
      <c r="B24" s="19"/>
      <c r="C24" s="3" t="s">
        <v>57</v>
      </c>
      <c r="D24" s="4">
        <v>55381.9</v>
      </c>
      <c r="E24" s="12"/>
      <c r="F24" s="13"/>
      <c r="G24" s="12"/>
      <c r="H24" s="14"/>
      <c r="J24" s="3">
        <f t="shared" si="0"/>
        <v>1.8056440822723669E-5</v>
      </c>
      <c r="K24" s="12"/>
      <c r="L24" s="3">
        <f t="shared" si="1"/>
        <v>3067154847.6100001</v>
      </c>
      <c r="M24" s="12"/>
      <c r="N24" s="3">
        <f t="shared" si="2"/>
        <v>3.260350551845218E-10</v>
      </c>
      <c r="O24" s="12"/>
      <c r="Q24" s="13"/>
      <c r="R24" s="14"/>
    </row>
    <row r="25" spans="1:18">
      <c r="A25" s="18"/>
      <c r="B25" s="19"/>
      <c r="C25" s="3" t="s">
        <v>58</v>
      </c>
      <c r="D25" s="4">
        <v>54721.4</v>
      </c>
      <c r="E25" s="12"/>
      <c r="F25" s="13"/>
      <c r="G25" s="12"/>
      <c r="H25" s="14"/>
      <c r="J25" s="3">
        <f t="shared" si="0"/>
        <v>1.8274386254737635E-5</v>
      </c>
      <c r="K25" s="12"/>
      <c r="L25" s="3">
        <f t="shared" si="1"/>
        <v>2994431617.96</v>
      </c>
      <c r="M25" s="12"/>
      <c r="N25" s="3">
        <f t="shared" si="2"/>
        <v>3.3395319298734377E-10</v>
      </c>
      <c r="O25" s="12"/>
      <c r="Q25" s="13"/>
      <c r="R25" s="14"/>
    </row>
    <row r="26" spans="1:18">
      <c r="A26" s="18" t="s">
        <v>59</v>
      </c>
      <c r="B26" s="14" t="s">
        <v>15</v>
      </c>
      <c r="C26" s="3" t="s">
        <v>60</v>
      </c>
      <c r="D26" s="4">
        <v>4669.2</v>
      </c>
      <c r="E26" s="12">
        <f>AVERAGE(D26:D28)</f>
        <v>4568.9000000000005</v>
      </c>
      <c r="F26" s="13">
        <f t="shared" ref="F26:H26" si="11">ROUND(E26,1)</f>
        <v>4568.8999999999996</v>
      </c>
      <c r="G26" s="12">
        <f>_xlfn.STDEV.S(D26:D28)</f>
        <v>166.41775746596252</v>
      </c>
      <c r="H26" s="14">
        <f t="shared" si="11"/>
        <v>166.4</v>
      </c>
      <c r="J26" s="3">
        <f t="shared" si="0"/>
        <v>2.1416945086952797E-4</v>
      </c>
      <c r="K26" s="12">
        <f>AVERAGE(J26:J28)</f>
        <v>2.190689739760953E-4</v>
      </c>
      <c r="L26" s="3">
        <f t="shared" si="1"/>
        <v>21801428.639999997</v>
      </c>
      <c r="M26" s="12">
        <f>AVERAGE(L26:L28)</f>
        <v>20893310.456666667</v>
      </c>
      <c r="N26" s="3">
        <f t="shared" si="2"/>
        <v>4.5868553685755153E-8</v>
      </c>
      <c r="O26" s="12">
        <f>AVERAGE(N26:N28)</f>
        <v>4.8035500274977765E-8</v>
      </c>
      <c r="Q26" s="13">
        <f>F29/F26</f>
        <v>3.5681455054827205</v>
      </c>
      <c r="R26" s="14">
        <f t="shared" ref="R26" si="12">SQRT(M29*O26-E29*E29*K26*K26)</f>
        <v>0.18758361521301592</v>
      </c>
    </row>
    <row r="27" spans="1:18">
      <c r="A27" s="18"/>
      <c r="B27" s="14"/>
      <c r="C27" s="3" t="s">
        <v>61</v>
      </c>
      <c r="D27" s="4">
        <v>4660.7</v>
      </c>
      <c r="E27" s="12"/>
      <c r="F27" s="13"/>
      <c r="G27" s="12"/>
      <c r="H27" s="14"/>
      <c r="J27" s="3">
        <f t="shared" si="0"/>
        <v>2.1456004462848928E-4</v>
      </c>
      <c r="K27" s="12"/>
      <c r="L27" s="3">
        <f t="shared" si="1"/>
        <v>21722124.489999998</v>
      </c>
      <c r="M27" s="12"/>
      <c r="N27" s="3">
        <f t="shared" si="2"/>
        <v>4.6036012750979312E-8</v>
      </c>
      <c r="O27" s="12"/>
      <c r="Q27" s="13"/>
      <c r="R27" s="14"/>
    </row>
    <row r="28" spans="1:18">
      <c r="A28" s="18"/>
      <c r="B28" s="14"/>
      <c r="C28" s="3" t="s">
        <v>62</v>
      </c>
      <c r="D28" s="4">
        <v>4376.8</v>
      </c>
      <c r="E28" s="12"/>
      <c r="F28" s="13"/>
      <c r="G28" s="12"/>
      <c r="H28" s="14"/>
      <c r="J28" s="3">
        <f t="shared" si="0"/>
        <v>2.2847742643026869E-4</v>
      </c>
      <c r="K28" s="12"/>
      <c r="L28" s="3">
        <f t="shared" si="1"/>
        <v>19156378.240000002</v>
      </c>
      <c r="M28" s="12"/>
      <c r="N28" s="3">
        <f t="shared" si="2"/>
        <v>5.2201934388198838E-8</v>
      </c>
      <c r="O28" s="12"/>
      <c r="Q28" s="13"/>
      <c r="R28" s="14"/>
    </row>
    <row r="29" spans="1:18">
      <c r="A29" s="18"/>
      <c r="B29" s="19" t="s">
        <v>17</v>
      </c>
      <c r="C29" s="3" t="s">
        <v>63</v>
      </c>
      <c r="D29" s="4">
        <v>16593.400000000001</v>
      </c>
      <c r="E29" s="12">
        <f>AVERAGE(D29:D31)</f>
        <v>16302.533333333333</v>
      </c>
      <c r="F29" s="13">
        <f t="shared" ref="F29:H29" si="13">ROUND(E29,1)</f>
        <v>16302.5</v>
      </c>
      <c r="G29" s="12">
        <f>_xlfn.STDEV.S(D29:D31)</f>
        <v>855.14232928403999</v>
      </c>
      <c r="H29" s="14">
        <f t="shared" si="13"/>
        <v>855.1</v>
      </c>
      <c r="J29" s="3">
        <f t="shared" si="0"/>
        <v>6.0264924608579307E-5</v>
      </c>
      <c r="K29" s="12">
        <f>AVERAGE(J29:J31)</f>
        <v>6.1455663066867919E-5</v>
      </c>
      <c r="L29" s="3">
        <f t="shared" si="1"/>
        <v>275340923.56000006</v>
      </c>
      <c r="M29" s="12">
        <f>AVERAGE(L29:L31)</f>
        <v>266260105.35333332</v>
      </c>
      <c r="N29" s="3">
        <f t="shared" si="2"/>
        <v>3.6318611380777477E-9</v>
      </c>
      <c r="O29" s="12">
        <f>AVERAGE(N29:N31)</f>
        <v>3.7840739929144807E-9</v>
      </c>
      <c r="Q29" s="13"/>
      <c r="R29" s="14"/>
    </row>
    <row r="30" spans="1:18">
      <c r="A30" s="18"/>
      <c r="B30" s="19"/>
      <c r="C30" s="3" t="s">
        <v>64</v>
      </c>
      <c r="D30" s="4">
        <v>16974.3</v>
      </c>
      <c r="E30" s="12"/>
      <c r="F30" s="13"/>
      <c r="G30" s="12"/>
      <c r="H30" s="14"/>
      <c r="J30" s="3">
        <f t="shared" si="0"/>
        <v>5.8912591388157393E-5</v>
      </c>
      <c r="K30" s="12"/>
      <c r="L30" s="3">
        <f t="shared" si="1"/>
        <v>288126860.48999995</v>
      </c>
      <c r="M30" s="12"/>
      <c r="N30" s="3">
        <f t="shared" si="2"/>
        <v>3.4706934240679966E-9</v>
      </c>
      <c r="O30" s="12"/>
      <c r="Q30" s="13"/>
      <c r="R30" s="14"/>
    </row>
    <row r="31" spans="1:18">
      <c r="A31" s="18"/>
      <c r="B31" s="19"/>
      <c r="C31" s="3" t="s">
        <v>65</v>
      </c>
      <c r="D31" s="4">
        <v>15339.9</v>
      </c>
      <c r="E31" s="12"/>
      <c r="F31" s="13"/>
      <c r="G31" s="12"/>
      <c r="H31" s="14"/>
      <c r="J31" s="3">
        <f t="shared" si="0"/>
        <v>6.5189473203867043E-5</v>
      </c>
      <c r="K31" s="12"/>
      <c r="L31" s="3">
        <f t="shared" si="1"/>
        <v>235312532.00999999</v>
      </c>
      <c r="M31" s="12"/>
      <c r="N31" s="3">
        <f t="shared" si="2"/>
        <v>4.249667416597699E-9</v>
      </c>
      <c r="O31" s="12"/>
      <c r="Q31" s="13"/>
      <c r="R31" s="14"/>
    </row>
    <row r="32" spans="1:18">
      <c r="A32" s="18" t="s">
        <v>66</v>
      </c>
      <c r="B32" s="14" t="s">
        <v>15</v>
      </c>
      <c r="C32" s="3" t="s">
        <v>67</v>
      </c>
      <c r="D32" s="4">
        <v>5589.6</v>
      </c>
      <c r="E32" s="12">
        <f>AVERAGE(D32:D34)</f>
        <v>5990.666666666667</v>
      </c>
      <c r="F32" s="13">
        <f t="shared" ref="F32:H32" si="14">ROUND(E32,1)</f>
        <v>5990.7</v>
      </c>
      <c r="G32" s="12">
        <f>_xlfn.STDEV.S(D32:D34)</f>
        <v>358.65472718665416</v>
      </c>
      <c r="H32" s="14">
        <f t="shared" si="14"/>
        <v>358.7</v>
      </c>
      <c r="J32" s="3">
        <f t="shared" si="0"/>
        <v>1.7890367825962501E-4</v>
      </c>
      <c r="K32" s="12">
        <f>AVERAGE(J32:J34)</f>
        <v>1.6733673377017626E-4</v>
      </c>
      <c r="L32" s="3">
        <f t="shared" si="1"/>
        <v>31243628.160000004</v>
      </c>
      <c r="M32" s="12">
        <f>AVERAGE(L32:L34)</f>
        <v>35973842.586666673</v>
      </c>
      <c r="N32" s="3">
        <f t="shared" si="2"/>
        <v>3.2006526094823424E-8</v>
      </c>
      <c r="O32" s="12">
        <f>AVERAGE(N32:N34)</f>
        <v>2.8072107557024287E-8</v>
      </c>
      <c r="Q32" s="13">
        <f>F35/F32</f>
        <v>9.49141168811658</v>
      </c>
      <c r="R32" s="14">
        <f t="shared" ref="R32" si="15">SQRT(M35*O32-E35*E35*K32*K32)</f>
        <v>0.52588678297195135</v>
      </c>
    </row>
    <row r="33" spans="1:18">
      <c r="A33" s="18"/>
      <c r="B33" s="14"/>
      <c r="C33" s="3" t="s">
        <v>68</v>
      </c>
      <c r="D33" s="4">
        <v>6101.8</v>
      </c>
      <c r="E33" s="12"/>
      <c r="F33" s="13"/>
      <c r="G33" s="12"/>
      <c r="H33" s="14"/>
      <c r="J33" s="3">
        <f t="shared" si="0"/>
        <v>1.6388606640663409E-4</v>
      </c>
      <c r="K33" s="12"/>
      <c r="L33" s="3">
        <f t="shared" si="1"/>
        <v>37231963.240000002</v>
      </c>
      <c r="M33" s="12"/>
      <c r="N33" s="3">
        <f t="shared" si="2"/>
        <v>2.6858642762239679E-8</v>
      </c>
      <c r="O33" s="12"/>
      <c r="Q33" s="13"/>
      <c r="R33" s="14"/>
    </row>
    <row r="34" spans="1:18">
      <c r="A34" s="18"/>
      <c r="B34" s="14"/>
      <c r="C34" s="3" t="s">
        <v>69</v>
      </c>
      <c r="D34" s="4">
        <v>6280.6</v>
      </c>
      <c r="E34" s="12"/>
      <c r="F34" s="13"/>
      <c r="G34" s="12"/>
      <c r="H34" s="14"/>
      <c r="J34" s="3">
        <f t="shared" si="0"/>
        <v>1.5922045664426964E-4</v>
      </c>
      <c r="K34" s="12"/>
      <c r="L34" s="3">
        <f t="shared" si="1"/>
        <v>39445936.360000007</v>
      </c>
      <c r="M34" s="12"/>
      <c r="N34" s="3">
        <f t="shared" si="2"/>
        <v>2.5351153814009746E-8</v>
      </c>
      <c r="O34" s="12"/>
      <c r="Q34" s="13"/>
      <c r="R34" s="14"/>
    </row>
    <row r="35" spans="1:18">
      <c r="A35" s="18"/>
      <c r="B35" s="19" t="s">
        <v>17</v>
      </c>
      <c r="C35" s="3" t="s">
        <v>70</v>
      </c>
      <c r="D35" s="4">
        <v>58110.8</v>
      </c>
      <c r="E35" s="12">
        <f>AVERAGE(D35:D37)</f>
        <v>56860.200000000004</v>
      </c>
      <c r="F35" s="13">
        <f t="shared" ref="F35:H35" si="16">ROUND(E35,1)</f>
        <v>56860.2</v>
      </c>
      <c r="G35" s="12">
        <f>_xlfn.STDEV.S(D35:D37)</f>
        <v>1610.5478167381439</v>
      </c>
      <c r="H35" s="14">
        <f t="shared" si="16"/>
        <v>1610.5</v>
      </c>
      <c r="J35" s="3">
        <f t="shared" si="0"/>
        <v>1.7208505131576228E-5</v>
      </c>
      <c r="K35" s="12">
        <f>AVERAGE(J35:J37)</f>
        <v>1.7596531560309687E-5</v>
      </c>
      <c r="L35" s="3">
        <f t="shared" si="1"/>
        <v>3376865076.6400003</v>
      </c>
      <c r="M35" s="12">
        <f>AVERAGE(L35:L37)</f>
        <v>3234811586.8866673</v>
      </c>
      <c r="N35" s="3">
        <f t="shared" si="2"/>
        <v>2.9613264886348538E-10</v>
      </c>
      <c r="O35" s="12">
        <f>AVERAGE(N35:N37)</f>
        <v>3.0980800947615372E-10</v>
      </c>
      <c r="Q35" s="13"/>
      <c r="R35" s="14"/>
    </row>
    <row r="36" spans="1:18">
      <c r="A36" s="18"/>
      <c r="B36" s="19"/>
      <c r="C36" s="3" t="s">
        <v>71</v>
      </c>
      <c r="D36" s="4">
        <v>55042.9</v>
      </c>
      <c r="E36" s="12"/>
      <c r="F36" s="13"/>
      <c r="G36" s="12"/>
      <c r="H36" s="14"/>
      <c r="J36" s="3">
        <f t="shared" si="0"/>
        <v>1.8167647416833052E-5</v>
      </c>
      <c r="K36" s="12"/>
      <c r="L36" s="3">
        <f t="shared" si="1"/>
        <v>3029720840.4100003</v>
      </c>
      <c r="M36" s="12"/>
      <c r="N36" s="3">
        <f t="shared" si="2"/>
        <v>3.3006341266236066E-10</v>
      </c>
      <c r="O36" s="12"/>
      <c r="Q36" s="13"/>
      <c r="R36" s="14"/>
    </row>
    <row r="37" spans="1:18">
      <c r="A37" s="18"/>
      <c r="B37" s="19"/>
      <c r="C37" s="3" t="s">
        <v>72</v>
      </c>
      <c r="D37" s="4">
        <v>57426.9</v>
      </c>
      <c r="E37" s="12"/>
      <c r="F37" s="13"/>
      <c r="G37" s="12"/>
      <c r="H37" s="14"/>
      <c r="J37" s="3">
        <f t="shared" si="0"/>
        <v>1.7413442132519778E-5</v>
      </c>
      <c r="K37" s="12"/>
      <c r="L37" s="3">
        <f t="shared" si="1"/>
        <v>3297848843.6100001</v>
      </c>
      <c r="M37" s="12"/>
      <c r="N37" s="3">
        <f t="shared" si="2"/>
        <v>3.0322796690261496E-10</v>
      </c>
      <c r="O37" s="12"/>
      <c r="Q37" s="13"/>
      <c r="R37" s="14"/>
    </row>
    <row r="38" spans="1:18">
      <c r="A38" s="20"/>
      <c r="B38" s="23"/>
      <c r="C38" s="4"/>
      <c r="D38" s="4"/>
      <c r="E38" s="29"/>
      <c r="F38" s="15"/>
      <c r="G38" s="29"/>
      <c r="H38" s="23"/>
      <c r="J38" s="3"/>
      <c r="K38" s="29"/>
      <c r="L38" s="3"/>
      <c r="M38" s="29"/>
      <c r="N38" s="3"/>
      <c r="O38" s="29"/>
      <c r="Q38" s="15"/>
      <c r="R38" s="23"/>
    </row>
    <row r="39" spans="1:18">
      <c r="A39" s="21"/>
      <c r="B39" s="24"/>
      <c r="C39" s="4"/>
      <c r="D39" s="4"/>
      <c r="E39" s="30"/>
      <c r="F39" s="16"/>
      <c r="G39" s="30"/>
      <c r="H39" s="24"/>
      <c r="J39" s="3"/>
      <c r="K39" s="30"/>
      <c r="L39" s="3"/>
      <c r="M39" s="30"/>
      <c r="N39" s="3"/>
      <c r="O39" s="30"/>
      <c r="Q39" s="16"/>
      <c r="R39" s="24"/>
    </row>
    <row r="40" spans="1:18">
      <c r="A40" s="21"/>
      <c r="B40" s="25"/>
      <c r="C40" s="4"/>
      <c r="D40" s="4"/>
      <c r="E40" s="31"/>
      <c r="F40" s="17"/>
      <c r="G40" s="31"/>
      <c r="H40" s="25"/>
      <c r="J40" s="3"/>
      <c r="K40" s="31"/>
      <c r="L40" s="3"/>
      <c r="M40" s="31"/>
      <c r="N40" s="3"/>
      <c r="O40" s="31"/>
      <c r="Q40" s="16"/>
      <c r="R40" s="24"/>
    </row>
    <row r="41" spans="1:18">
      <c r="A41" s="21"/>
      <c r="B41" s="26"/>
      <c r="C41" s="4"/>
      <c r="D41" s="4"/>
      <c r="E41" s="29"/>
      <c r="F41" s="15"/>
      <c r="G41" s="29"/>
      <c r="H41" s="23"/>
      <c r="J41" s="3"/>
      <c r="K41" s="29"/>
      <c r="L41" s="3"/>
      <c r="M41" s="29"/>
      <c r="N41" s="3"/>
      <c r="O41" s="29"/>
      <c r="Q41" s="16"/>
      <c r="R41" s="24"/>
    </row>
    <row r="42" spans="1:18">
      <c r="A42" s="21"/>
      <c r="B42" s="27"/>
      <c r="C42" s="4"/>
      <c r="D42" s="4"/>
      <c r="E42" s="30"/>
      <c r="F42" s="16"/>
      <c r="G42" s="30"/>
      <c r="H42" s="24"/>
      <c r="J42" s="3"/>
      <c r="K42" s="30"/>
      <c r="L42" s="3"/>
      <c r="M42" s="30"/>
      <c r="N42" s="3"/>
      <c r="O42" s="30"/>
      <c r="Q42" s="16"/>
      <c r="R42" s="24"/>
    </row>
    <row r="43" spans="1:18">
      <c r="A43" s="22"/>
      <c r="B43" s="28"/>
      <c r="C43" s="4"/>
      <c r="D43" s="4"/>
      <c r="E43" s="31"/>
      <c r="F43" s="17"/>
      <c r="G43" s="31"/>
      <c r="H43" s="25"/>
      <c r="J43" s="3"/>
      <c r="K43" s="31"/>
      <c r="L43" s="3"/>
      <c r="M43" s="31"/>
      <c r="N43" s="3"/>
      <c r="O43" s="31"/>
      <c r="Q43" s="17"/>
      <c r="R43" s="25"/>
    </row>
    <row r="44" spans="1:18">
      <c r="A44" s="20"/>
      <c r="B44" s="23"/>
      <c r="C44" s="4"/>
      <c r="D44" s="4"/>
      <c r="E44" s="29"/>
      <c r="F44" s="15"/>
      <c r="G44" s="29"/>
      <c r="H44" s="23"/>
      <c r="J44" s="3"/>
      <c r="K44" s="29"/>
      <c r="L44" s="3"/>
      <c r="M44" s="29"/>
      <c r="N44" s="3"/>
      <c r="O44" s="29"/>
      <c r="Q44" s="15"/>
      <c r="R44" s="23"/>
    </row>
    <row r="45" spans="1:18">
      <c r="A45" s="21"/>
      <c r="B45" s="24"/>
      <c r="C45" s="4"/>
      <c r="D45" s="4"/>
      <c r="E45" s="30"/>
      <c r="F45" s="16"/>
      <c r="G45" s="30"/>
      <c r="H45" s="24"/>
      <c r="J45" s="3"/>
      <c r="K45" s="30"/>
      <c r="L45" s="3"/>
      <c r="M45" s="30"/>
      <c r="N45" s="3"/>
      <c r="O45" s="30"/>
      <c r="Q45" s="16"/>
      <c r="R45" s="24"/>
    </row>
    <row r="46" spans="1:18">
      <c r="A46" s="21"/>
      <c r="B46" s="25"/>
      <c r="C46" s="4"/>
      <c r="D46" s="4"/>
      <c r="E46" s="31"/>
      <c r="F46" s="17"/>
      <c r="G46" s="31"/>
      <c r="H46" s="25"/>
      <c r="J46" s="3"/>
      <c r="K46" s="31"/>
      <c r="L46" s="3"/>
      <c r="M46" s="31"/>
      <c r="N46" s="3"/>
      <c r="O46" s="31"/>
      <c r="Q46" s="16"/>
      <c r="R46" s="24"/>
    </row>
    <row r="47" spans="1:18">
      <c r="A47" s="21"/>
      <c r="B47" s="26"/>
      <c r="C47" s="4"/>
      <c r="D47" s="4"/>
      <c r="E47" s="29"/>
      <c r="F47" s="15"/>
      <c r="G47" s="29"/>
      <c r="H47" s="23"/>
      <c r="J47" s="3"/>
      <c r="K47" s="29"/>
      <c r="L47" s="3"/>
      <c r="M47" s="29"/>
      <c r="N47" s="3"/>
      <c r="O47" s="29"/>
      <c r="Q47" s="16"/>
      <c r="R47" s="24"/>
    </row>
    <row r="48" spans="1:18">
      <c r="A48" s="21"/>
      <c r="B48" s="27"/>
      <c r="C48" s="4"/>
      <c r="D48" s="4"/>
      <c r="E48" s="30"/>
      <c r="F48" s="16"/>
      <c r="G48" s="30"/>
      <c r="H48" s="24"/>
      <c r="J48" s="3"/>
      <c r="K48" s="30"/>
      <c r="L48" s="3"/>
      <c r="M48" s="30"/>
      <c r="N48" s="3"/>
      <c r="O48" s="30"/>
      <c r="Q48" s="16"/>
      <c r="R48" s="24"/>
    </row>
    <row r="49" spans="1:18">
      <c r="A49" s="22"/>
      <c r="B49" s="28"/>
      <c r="C49" s="4"/>
      <c r="D49" s="4"/>
      <c r="E49" s="31"/>
      <c r="F49" s="17"/>
      <c r="G49" s="31"/>
      <c r="H49" s="25"/>
      <c r="J49" s="3"/>
      <c r="K49" s="31"/>
      <c r="L49" s="3"/>
      <c r="M49" s="31"/>
      <c r="N49" s="3"/>
      <c r="O49" s="31"/>
      <c r="Q49" s="17"/>
      <c r="R49" s="25"/>
    </row>
    <row r="50" spans="1:18">
      <c r="A50" s="20"/>
      <c r="B50" s="23"/>
      <c r="C50" s="4"/>
      <c r="D50" s="4"/>
      <c r="E50" s="29"/>
      <c r="F50" s="15"/>
      <c r="G50" s="29"/>
      <c r="H50" s="23"/>
      <c r="J50" s="3"/>
      <c r="K50" s="29"/>
      <c r="L50" s="3"/>
      <c r="M50" s="29"/>
      <c r="N50" s="3"/>
      <c r="O50" s="29"/>
      <c r="Q50" s="15"/>
      <c r="R50" s="23"/>
    </row>
    <row r="51" spans="1:18">
      <c r="A51" s="21"/>
      <c r="B51" s="24"/>
      <c r="C51" s="4"/>
      <c r="D51" s="4"/>
      <c r="E51" s="30"/>
      <c r="F51" s="16"/>
      <c r="G51" s="30"/>
      <c r="H51" s="24"/>
      <c r="J51" s="3"/>
      <c r="K51" s="30"/>
      <c r="L51" s="3"/>
      <c r="M51" s="30"/>
      <c r="N51" s="3"/>
      <c r="O51" s="30"/>
      <c r="Q51" s="16"/>
      <c r="R51" s="24"/>
    </row>
    <row r="52" spans="1:18">
      <c r="A52" s="21"/>
      <c r="B52" s="25"/>
      <c r="C52" s="4"/>
      <c r="D52" s="4"/>
      <c r="E52" s="31"/>
      <c r="F52" s="17"/>
      <c r="G52" s="31"/>
      <c r="H52" s="25"/>
      <c r="J52" s="3"/>
      <c r="K52" s="31"/>
      <c r="L52" s="3"/>
      <c r="M52" s="31"/>
      <c r="N52" s="3"/>
      <c r="O52" s="31"/>
      <c r="Q52" s="16"/>
      <c r="R52" s="24"/>
    </row>
    <row r="53" spans="1:18">
      <c r="A53" s="21"/>
      <c r="B53" s="26"/>
      <c r="C53" s="4"/>
      <c r="D53" s="4"/>
      <c r="E53" s="29"/>
      <c r="F53" s="15"/>
      <c r="G53" s="29"/>
      <c r="H53" s="23"/>
      <c r="J53" s="3"/>
      <c r="K53" s="29"/>
      <c r="L53" s="3"/>
      <c r="M53" s="29"/>
      <c r="N53" s="3"/>
      <c r="O53" s="29"/>
      <c r="Q53" s="16"/>
      <c r="R53" s="24"/>
    </row>
    <row r="54" spans="1:18">
      <c r="A54" s="21"/>
      <c r="B54" s="27"/>
      <c r="C54" s="4"/>
      <c r="D54" s="4"/>
      <c r="E54" s="30"/>
      <c r="F54" s="16"/>
      <c r="G54" s="30"/>
      <c r="H54" s="24"/>
      <c r="J54" s="3"/>
      <c r="K54" s="30"/>
      <c r="L54" s="3"/>
      <c r="M54" s="30"/>
      <c r="N54" s="3"/>
      <c r="O54" s="30"/>
      <c r="Q54" s="16"/>
      <c r="R54" s="24"/>
    </row>
    <row r="55" spans="1:18">
      <c r="A55" s="22"/>
      <c r="B55" s="28"/>
      <c r="C55" s="4"/>
      <c r="D55" s="4"/>
      <c r="E55" s="31"/>
      <c r="F55" s="17"/>
      <c r="G55" s="31"/>
      <c r="H55" s="25"/>
      <c r="J55" s="3"/>
      <c r="K55" s="31"/>
      <c r="L55" s="3"/>
      <c r="M55" s="31"/>
      <c r="N55" s="3"/>
      <c r="O55" s="31"/>
      <c r="Q55" s="17"/>
      <c r="R55" s="25"/>
    </row>
  </sheetData>
  <mergeCells count="173">
    <mergeCell ref="E50:E52"/>
    <mergeCell ref="F50:F52"/>
    <mergeCell ref="G50:G52"/>
    <mergeCell ref="H50:H52"/>
    <mergeCell ref="K50:K52"/>
    <mergeCell ref="M50:M52"/>
    <mergeCell ref="O50:O52"/>
    <mergeCell ref="Q50:Q55"/>
    <mergeCell ref="R50:R55"/>
    <mergeCell ref="E53:E55"/>
    <mergeCell ref="F53:F55"/>
    <mergeCell ref="G53:G55"/>
    <mergeCell ref="H53:H55"/>
    <mergeCell ref="K53:K55"/>
    <mergeCell ref="M53:M55"/>
    <mergeCell ref="O53:O55"/>
    <mergeCell ref="E44:E46"/>
    <mergeCell ref="F44:F46"/>
    <mergeCell ref="G44:G46"/>
    <mergeCell ref="H44:H46"/>
    <mergeCell ref="K44:K46"/>
    <mergeCell ref="M44:M46"/>
    <mergeCell ref="O44:O46"/>
    <mergeCell ref="Q44:Q49"/>
    <mergeCell ref="R44:R49"/>
    <mergeCell ref="E47:E49"/>
    <mergeCell ref="F47:F49"/>
    <mergeCell ref="G47:G49"/>
    <mergeCell ref="H47:H49"/>
    <mergeCell ref="K47:K49"/>
    <mergeCell ref="M47:M49"/>
    <mergeCell ref="O47:O49"/>
    <mergeCell ref="E38:E40"/>
    <mergeCell ref="F38:F40"/>
    <mergeCell ref="G38:G40"/>
    <mergeCell ref="H38:H40"/>
    <mergeCell ref="K38:K40"/>
    <mergeCell ref="M38:M40"/>
    <mergeCell ref="O38:O40"/>
    <mergeCell ref="Q38:Q43"/>
    <mergeCell ref="R38:R43"/>
    <mergeCell ref="E41:E43"/>
    <mergeCell ref="F41:F43"/>
    <mergeCell ref="G41:G43"/>
    <mergeCell ref="H41:H43"/>
    <mergeCell ref="K41:K43"/>
    <mergeCell ref="M41:M43"/>
    <mergeCell ref="O41:O43"/>
    <mergeCell ref="A38:A43"/>
    <mergeCell ref="B38:B40"/>
    <mergeCell ref="B41:B43"/>
    <mergeCell ref="A44:A49"/>
    <mergeCell ref="B44:B46"/>
    <mergeCell ref="B47:B49"/>
    <mergeCell ref="A50:A55"/>
    <mergeCell ref="B50:B52"/>
    <mergeCell ref="B53:B55"/>
    <mergeCell ref="A2:A7"/>
    <mergeCell ref="A8:A13"/>
    <mergeCell ref="A14:A19"/>
    <mergeCell ref="A20:A25"/>
    <mergeCell ref="A26:A31"/>
    <mergeCell ref="A32:A37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  <mergeCell ref="E8:E10"/>
    <mergeCell ref="F8:F10"/>
    <mergeCell ref="G8:G10"/>
    <mergeCell ref="H8:H10"/>
    <mergeCell ref="E11:E13"/>
    <mergeCell ref="F11:F13"/>
    <mergeCell ref="G11:G13"/>
    <mergeCell ref="H11:H13"/>
    <mergeCell ref="E2:E4"/>
    <mergeCell ref="F2:F4"/>
    <mergeCell ref="G2:G4"/>
    <mergeCell ref="H2:H4"/>
    <mergeCell ref="E5:E7"/>
    <mergeCell ref="F5:F7"/>
    <mergeCell ref="G5:G7"/>
    <mergeCell ref="H5:H7"/>
    <mergeCell ref="E20:E22"/>
    <mergeCell ref="F20:F22"/>
    <mergeCell ref="G20:G22"/>
    <mergeCell ref="H20:H22"/>
    <mergeCell ref="E23:E25"/>
    <mergeCell ref="F23:F25"/>
    <mergeCell ref="G23:G25"/>
    <mergeCell ref="H23:H25"/>
    <mergeCell ref="E14:E16"/>
    <mergeCell ref="F14:F16"/>
    <mergeCell ref="G14:G16"/>
    <mergeCell ref="H14:H16"/>
    <mergeCell ref="E17:E19"/>
    <mergeCell ref="F17:F19"/>
    <mergeCell ref="G17:G19"/>
    <mergeCell ref="H17:H19"/>
    <mergeCell ref="E32:E34"/>
    <mergeCell ref="F32:F34"/>
    <mergeCell ref="G32:G34"/>
    <mergeCell ref="H32:H34"/>
    <mergeCell ref="E35:E37"/>
    <mergeCell ref="F35:F37"/>
    <mergeCell ref="G35:G37"/>
    <mergeCell ref="H35:H37"/>
    <mergeCell ref="E26:E28"/>
    <mergeCell ref="F26:F28"/>
    <mergeCell ref="G26:G28"/>
    <mergeCell ref="H26:H28"/>
    <mergeCell ref="E29:E31"/>
    <mergeCell ref="F29:F31"/>
    <mergeCell ref="G29:G31"/>
    <mergeCell ref="H29:H31"/>
    <mergeCell ref="K8:K10"/>
    <mergeCell ref="M8:M10"/>
    <mergeCell ref="O8:O10"/>
    <mergeCell ref="Q8:Q13"/>
    <mergeCell ref="R8:R13"/>
    <mergeCell ref="K11:K13"/>
    <mergeCell ref="M11:M13"/>
    <mergeCell ref="O11:O13"/>
    <mergeCell ref="K2:K4"/>
    <mergeCell ref="M2:M4"/>
    <mergeCell ref="O2:O4"/>
    <mergeCell ref="Q2:Q7"/>
    <mergeCell ref="R2:R7"/>
    <mergeCell ref="K5:K7"/>
    <mergeCell ref="M5:M7"/>
    <mergeCell ref="O5:O7"/>
    <mergeCell ref="M23:M25"/>
    <mergeCell ref="O23:O25"/>
    <mergeCell ref="K14:K16"/>
    <mergeCell ref="M14:M16"/>
    <mergeCell ref="O14:O16"/>
    <mergeCell ref="Q14:Q19"/>
    <mergeCell ref="R14:R19"/>
    <mergeCell ref="K17:K19"/>
    <mergeCell ref="M17:M19"/>
    <mergeCell ref="O17:O19"/>
    <mergeCell ref="AA9:AC9"/>
    <mergeCell ref="AD9:AF9"/>
    <mergeCell ref="K32:K34"/>
    <mergeCell ref="M32:M34"/>
    <mergeCell ref="O32:O34"/>
    <mergeCell ref="Q32:Q37"/>
    <mergeCell ref="R32:R37"/>
    <mergeCell ref="K35:K37"/>
    <mergeCell ref="M35:M37"/>
    <mergeCell ref="O35:O37"/>
    <mergeCell ref="K26:K28"/>
    <mergeCell ref="M26:M28"/>
    <mergeCell ref="O26:O28"/>
    <mergeCell ref="Q26:Q31"/>
    <mergeCell ref="R26:R31"/>
    <mergeCell ref="K29:K31"/>
    <mergeCell ref="M29:M31"/>
    <mergeCell ref="O29:O31"/>
    <mergeCell ref="K20:K22"/>
    <mergeCell ref="M20:M22"/>
    <mergeCell ref="O20:O22"/>
    <mergeCell ref="Q20:Q25"/>
    <mergeCell ref="R20:R25"/>
    <mergeCell ref="K23:K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Roee Samuel</dc:creator>
  <cp:keywords/>
  <dc:description/>
  <cp:lastModifiedBy>Roee Samuel</cp:lastModifiedBy>
  <cp:revision/>
  <dcterms:created xsi:type="dcterms:W3CDTF">2024-04-22T15:05:38Z</dcterms:created>
  <dcterms:modified xsi:type="dcterms:W3CDTF">2024-10-06T11:00:38Z</dcterms:modified>
  <cp:category/>
  <cp:contentStatus/>
</cp:coreProperties>
</file>