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780344F9-BCE2-496D-BF21-14C9ABDC2B3A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9" i="82" l="1"/>
  <c r="AR18" i="82"/>
  <c r="AQ19" i="82"/>
  <c r="AQ18" i="82"/>
  <c r="AP19" i="82"/>
  <c r="AP18" i="82"/>
  <c r="AN19" i="82"/>
  <c r="AN18" i="82"/>
  <c r="AM19" i="82"/>
  <c r="AM18" i="82"/>
  <c r="AL19" i="82"/>
  <c r="AL18" i="82"/>
  <c r="AJ19" i="82"/>
  <c r="AJ18" i="82"/>
  <c r="AI19" i="82"/>
  <c r="AI18" i="82"/>
  <c r="AH19" i="82"/>
  <c r="AH18" i="82"/>
  <c r="AF19" i="82"/>
  <c r="AF18" i="82"/>
  <c r="AE19" i="82"/>
  <c r="AE18" i="82"/>
  <c r="AD19" i="82"/>
  <c r="AD18" i="82"/>
  <c r="AA19" i="82"/>
  <c r="AA18" i="82"/>
  <c r="Z19" i="82"/>
  <c r="Z18" i="82"/>
  <c r="Y19" i="82"/>
  <c r="Y18" i="82"/>
  <c r="X19" i="82"/>
  <c r="X18" i="82"/>
  <c r="W19" i="82"/>
  <c r="W18" i="82"/>
  <c r="S19" i="82"/>
  <c r="S18" i="82"/>
  <c r="R19" i="82"/>
  <c r="R18" i="82"/>
  <c r="Q19" i="82"/>
  <c r="Q18" i="82"/>
  <c r="N19" i="82"/>
  <c r="N18" i="82"/>
  <c r="M19" i="82"/>
  <c r="M18" i="82"/>
  <c r="J19" i="82"/>
  <c r="J18" i="82"/>
  <c r="F19" i="82"/>
  <c r="F18" i="82"/>
  <c r="E19" i="82"/>
  <c r="E18" i="82"/>
  <c r="AR16" i="82"/>
  <c r="AN16" i="82"/>
  <c r="AM16" i="82"/>
  <c r="AI16" i="82"/>
  <c r="AH16" i="82"/>
  <c r="AD16" i="82"/>
  <c r="AA16" i="82"/>
  <c r="X16" i="82"/>
  <c r="W16" i="82"/>
  <c r="Q16" i="82"/>
  <c r="N16" i="82"/>
  <c r="F16" i="82"/>
  <c r="E16" i="82"/>
  <c r="AR11" i="82"/>
  <c r="AR20" i="82" s="1"/>
  <c r="AQ11" i="82"/>
  <c r="AQ16" i="82" s="1"/>
  <c r="AP11" i="82"/>
  <c r="AP16" i="82" s="1"/>
  <c r="AN11" i="82"/>
  <c r="AN20" i="82" s="1"/>
  <c r="AM11" i="82"/>
  <c r="AM20" i="82" s="1"/>
  <c r="AL11" i="82"/>
  <c r="AL16" i="82" s="1"/>
  <c r="AJ11" i="82"/>
  <c r="AJ16" i="82" s="1"/>
  <c r="AI11" i="82"/>
  <c r="AI20" i="82" s="1"/>
  <c r="AH11" i="82"/>
  <c r="AH20" i="82" s="1"/>
  <c r="AF11" i="82"/>
  <c r="AF16" i="82" s="1"/>
  <c r="AE11" i="82"/>
  <c r="AE16" i="82" s="1"/>
  <c r="AD11" i="82"/>
  <c r="AD20" i="82" s="1"/>
  <c r="AA11" i="82"/>
  <c r="AA20" i="82" s="1"/>
  <c r="Z11" i="82"/>
  <c r="Z16" i="82" s="1"/>
  <c r="Y11" i="82"/>
  <c r="Y16" i="82" s="1"/>
  <c r="X11" i="82"/>
  <c r="X20" i="82" s="1"/>
  <c r="W11" i="82"/>
  <c r="W20" i="82" s="1"/>
  <c r="S11" i="82"/>
  <c r="S16" i="82" s="1"/>
  <c r="R11" i="82"/>
  <c r="R16" i="82" s="1"/>
  <c r="Q11" i="82"/>
  <c r="Q20" i="82" s="1"/>
  <c r="N11" i="82"/>
  <c r="N20" i="82" s="1"/>
  <c r="M11" i="82"/>
  <c r="M16" i="82" s="1"/>
  <c r="J11" i="82"/>
  <c r="J16" i="82" s="1"/>
  <c r="F11" i="82"/>
  <c r="F20" i="82" s="1"/>
  <c r="E11" i="82"/>
  <c r="E20" i="82" s="1"/>
  <c r="AW19" i="75"/>
  <c r="AW18" i="75"/>
  <c r="AV19" i="75"/>
  <c r="AV18" i="75"/>
  <c r="AU19" i="75"/>
  <c r="AU18" i="75"/>
  <c r="AS19" i="75"/>
  <c r="AS18" i="75"/>
  <c r="AR19" i="75"/>
  <c r="AR18" i="75"/>
  <c r="AQ19" i="75"/>
  <c r="AQ18" i="75"/>
  <c r="AN19" i="75"/>
  <c r="AN18" i="75"/>
  <c r="AM19" i="75"/>
  <c r="AM18" i="75"/>
  <c r="AL19" i="75"/>
  <c r="AL18" i="75"/>
  <c r="AI19" i="75"/>
  <c r="AI18" i="75"/>
  <c r="AH19" i="75"/>
  <c r="AH18" i="75"/>
  <c r="AG19" i="75"/>
  <c r="AG18" i="75"/>
  <c r="AD19" i="75"/>
  <c r="AD18" i="75"/>
  <c r="AC19" i="75"/>
  <c r="AC18" i="75"/>
  <c r="AO19" i="75"/>
  <c r="AO18" i="75"/>
  <c r="AJ19" i="75"/>
  <c r="AJ18" i="75"/>
  <c r="Z19" i="75"/>
  <c r="Z18" i="75"/>
  <c r="V19" i="75"/>
  <c r="V18" i="75"/>
  <c r="Y19" i="75"/>
  <c r="Y18" i="75"/>
  <c r="X19" i="75"/>
  <c r="X18" i="75"/>
  <c r="W19" i="75"/>
  <c r="W18" i="75"/>
  <c r="R19" i="75"/>
  <c r="R18" i="75"/>
  <c r="Q19" i="75"/>
  <c r="Q18" i="75"/>
  <c r="P19" i="75"/>
  <c r="P18" i="75"/>
  <c r="M19" i="75"/>
  <c r="M18" i="75"/>
  <c r="L19" i="75"/>
  <c r="L18" i="75"/>
  <c r="I19" i="75"/>
  <c r="I18" i="75"/>
  <c r="F19" i="75"/>
  <c r="F18" i="75"/>
  <c r="E19" i="75"/>
  <c r="E18" i="75"/>
  <c r="AV16" i="75"/>
  <c r="AQ16" i="75"/>
  <c r="AI16" i="75"/>
  <c r="AC16" i="75"/>
  <c r="V16" i="75"/>
  <c r="X16" i="75"/>
  <c r="R16" i="75"/>
  <c r="P16" i="75"/>
  <c r="L16" i="75"/>
  <c r="F16" i="75"/>
  <c r="AW11" i="75"/>
  <c r="AV11" i="75"/>
  <c r="AV20" i="75" s="1"/>
  <c r="AU11" i="75"/>
  <c r="AU16" i="75" s="1"/>
  <c r="AS11" i="75"/>
  <c r="AR11" i="75"/>
  <c r="AQ11" i="75"/>
  <c r="AQ20" i="75" s="1"/>
  <c r="AN11" i="75"/>
  <c r="AN16" i="75" s="1"/>
  <c r="AM11" i="75"/>
  <c r="AL11" i="75"/>
  <c r="AI11" i="75"/>
  <c r="AI20" i="75" s="1"/>
  <c r="AH11" i="75"/>
  <c r="AH16" i="75" s="1"/>
  <c r="AG11" i="75"/>
  <c r="AD11" i="75"/>
  <c r="AC11" i="75"/>
  <c r="AC20" i="75" s="1"/>
  <c r="AO11" i="75"/>
  <c r="AO16" i="75" s="1"/>
  <c r="AJ11" i="75"/>
  <c r="Z11" i="75"/>
  <c r="V11" i="75"/>
  <c r="V20" i="75" s="1"/>
  <c r="Y11" i="75"/>
  <c r="Y16" i="75" s="1"/>
  <c r="X11" i="75"/>
  <c r="X20" i="75" s="1"/>
  <c r="W11" i="75"/>
  <c r="R11" i="75"/>
  <c r="R20" i="75" s="1"/>
  <c r="Q11" i="75"/>
  <c r="Q16" i="75" s="1"/>
  <c r="P11" i="75"/>
  <c r="P20" i="75" s="1"/>
  <c r="M11" i="75"/>
  <c r="L11" i="75"/>
  <c r="L20" i="75" s="1"/>
  <c r="I11" i="75"/>
  <c r="I16" i="75" s="1"/>
  <c r="F11" i="75"/>
  <c r="F20" i="75" s="1"/>
  <c r="E11" i="75"/>
  <c r="E16" i="75" s="1"/>
  <c r="AS6" i="75"/>
  <c r="AC6" i="75"/>
  <c r="M20" i="82" l="1"/>
  <c r="S20" i="82"/>
  <c r="Z20" i="82"/>
  <c r="AF20" i="82"/>
  <c r="AL20" i="82"/>
  <c r="AQ20" i="82"/>
  <c r="J20" i="82"/>
  <c r="R20" i="82"/>
  <c r="Y20" i="82"/>
  <c r="AE20" i="82"/>
  <c r="AJ20" i="82"/>
  <c r="AP20" i="82"/>
  <c r="AJ20" i="75"/>
  <c r="E20" i="75"/>
  <c r="M16" i="75"/>
  <c r="M20" i="75" s="1"/>
  <c r="W16" i="75"/>
  <c r="W20" i="75" s="1"/>
  <c r="Z16" i="75"/>
  <c r="Z20" i="75" s="1"/>
  <c r="AD16" i="75"/>
  <c r="AD20" i="75" s="1"/>
  <c r="AL16" i="75"/>
  <c r="AL20" i="75" s="1"/>
  <c r="AR16" i="75"/>
  <c r="AR20" i="75" s="1"/>
  <c r="AW16" i="75"/>
  <c r="AW20" i="75" s="1"/>
  <c r="AJ16" i="75"/>
  <c r="AG16" i="75"/>
  <c r="AG20" i="75" s="1"/>
  <c r="AM16" i="75"/>
  <c r="AM20" i="75" s="1"/>
  <c r="AS16" i="75"/>
  <c r="AS20" i="75" s="1"/>
  <c r="I20" i="75"/>
  <c r="Q20" i="75"/>
  <c r="Y20" i="75"/>
  <c r="AO20" i="75"/>
  <c r="AH20" i="75"/>
  <c r="AN20" i="75"/>
  <c r="AU20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4" authorId="0" shapeId="0" xr:uid="{237652AC-5164-47C3-82F8-F841C04017CD}">
      <text>
        <r>
          <rPr>
            <sz val="10"/>
            <color indexed="81"/>
            <rFont val="Arial"/>
            <family val="2"/>
          </rPr>
          <t>Original - _x000D_
1,038,540_x000D_
Change Order - _x000D_
135,213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4" authorId="0" shapeId="0" xr:uid="{A929BB4F-F5A4-4584-A432-CE2E62659CF7}">
      <text>
        <r>
          <rPr>
            <sz val="10"/>
            <color indexed="81"/>
            <rFont val="Arial"/>
            <family val="2"/>
          </rPr>
          <t>Original - _x000D_
1,038,540_x000D_
Change Order - _x000D_
135,213</t>
        </r>
      </text>
    </comment>
  </commentList>
</comments>
</file>

<file path=xl/sharedStrings.xml><?xml version="1.0" encoding="utf-8"?>
<sst xmlns="http://schemas.openxmlformats.org/spreadsheetml/2006/main" count="4728" uniqueCount="652">
  <si>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</si>
  <si>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</si>
  <si>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</si>
  <si>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</si>
  <si>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</si>
  <si>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</si>
  <si>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</si>
  <si>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</si>
  <si>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</si>
  <si>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</si>
  <si>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</si>
  <si>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</si>
  <si>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</si>
  <si>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</si>
  <si>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</si>
  <si>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</si>
  <si>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</si>
  <si>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</si>
  <si>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</si>
  <si>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</si>
  <si>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</si>
  <si>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</si>
  <si>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</si>
  <si>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</si>
  <si>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</si>
  <si>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</si>
  <si>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</si>
  <si>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</si>
  <si>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</si>
  <si>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</si>
  <si>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</si>
  <si>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</si>
  <si>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</si>
  <si>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</si>
  <si>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</si>
  <si>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</si>
  <si>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</si>
  <si>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</si>
  <si>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</si>
  <si>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</si>
  <si>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</si>
  <si>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</si>
  <si>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</si>
  <si>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</si>
  <si>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</si>
  <si>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</si>
  <si>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</si>
  <si>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</si>
  <si>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</si>
  <si>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</si>
  <si>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</si>
  <si>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</si>
  <si>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</si>
  <si>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</si>
  <si>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</si>
  <si>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</si>
  <si>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</si>
  <si>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</si>
  <si>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</si>
  <si>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</si>
  <si>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</si>
  <si>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</si>
  <si>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</si>
  <si>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</si>
  <si>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</si>
  <si>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</si>
  <si>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</si>
  <si>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</si>
  <si>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</si>
  <si>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</si>
  <si>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</si>
  <si>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</si>
  <si>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</si>
  <si>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</si>
  <si>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</si>
  <si>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</si>
  <si>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</si>
  <si>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</si>
  <si>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</si>
  <si>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</si>
  <si>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</si>
  <si>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</si>
  <si>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</si>
  <si>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</si>
  <si>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</si>
  <si>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</si>
  <si>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</si>
  <si>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</si>
  <si>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</si>
  <si>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</si>
  <si>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</si>
  <si>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</si>
  <si>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</si>
  <si>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</si>
  <si>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</si>
  <si>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</si>
  <si>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</si>
  <si>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</si>
  <si>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</si>
  <si>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</si>
  <si>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</si>
  <si>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</si>
  <si>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</si>
  <si>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</si>
  <si>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</si>
  <si>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</si>
  <si>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</si>
  <si>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</si>
  <si>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</si>
  <si>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</si>
  <si>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</si>
  <si>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</si>
  <si>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</si>
  <si>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</si>
  <si>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</si>
  <si>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</si>
  <si>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</si>
  <si>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</si>
  <si>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</si>
  <si>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</si>
  <si>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</si>
  <si>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</si>
  <si>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</si>
  <si>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</si>
  <si>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</si>
  <si>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</si>
  <si>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</si>
  <si>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</si>
  <si>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</si>
  <si>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</si>
  <si>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</si>
  <si>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</si>
  <si>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</si>
  <si>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</si>
  <si>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</si>
  <si>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</si>
  <si>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</si>
  <si>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</si>
  <si>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</si>
  <si>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</si>
  <si>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</si>
  <si>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</si>
  <si>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</si>
  <si>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</si>
  <si>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</si>
  <si>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</si>
  <si>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</si>
  <si>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</si>
  <si>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</si>
  <si>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</si>
  <si>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</si>
  <si>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</si>
  <si>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</si>
  <si>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</si>
  <si>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</si>
  <si>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</si>
  <si>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</si>
  <si>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</si>
  <si>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</si>
  <si>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</si>
  <si>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</si>
  <si>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</si>
  <si>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</si>
  <si>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</si>
  <si>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</si>
  <si>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</si>
  <si>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</si>
  <si>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</si>
  <si>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</si>
  <si>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</si>
  <si>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</si>
  <si>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</si>
  <si>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</si>
  <si>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</si>
  <si>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</si>
  <si>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</si>
  <si>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</si>
  <si>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</si>
  <si>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</si>
  <si>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</si>
  <si>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</si>
  <si>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</si>
  <si>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</si>
  <si>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</si>
  <si>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</si>
  <si>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</si>
  <si>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</si>
  <si>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</si>
  <si>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</si>
  <si>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</si>
  <si>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</si>
  <si>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</si>
  <si>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</si>
  <si>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</si>
  <si>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</si>
  <si>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</si>
  <si>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</si>
  <si>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</si>
  <si>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</si>
  <si>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</si>
  <si>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</si>
  <si>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</si>
  <si>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</si>
  <si>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</si>
  <si>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</si>
  <si>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</si>
  <si>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</si>
  <si>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</si>
  <si>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</si>
  <si>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</si>
  <si>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</si>
  <si>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</si>
  <si>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</si>
  <si>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</si>
  <si>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</si>
  <si>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</si>
  <si>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</si>
  <si>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</si>
  <si>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</si>
  <si>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</si>
  <si>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</si>
  <si>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</si>
  <si>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</si>
  <si>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</si>
  <si>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</si>
  <si>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</si>
  <si>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</si>
  <si>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</si>
  <si>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</si>
  <si>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</si>
  <si>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</si>
  <si>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</si>
  <si>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</si>
  <si>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</si>
  <si>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</si>
  <si>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</si>
  <si>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</si>
  <si>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</si>
  <si>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</si>
  <si>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</si>
  <si>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</si>
  <si>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</si>
  <si>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</si>
  <si>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</si>
  <si>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</si>
  <si>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</si>
  <si>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</si>
  <si>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</si>
  <si>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</si>
  <si>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</si>
  <si>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</si>
  <si>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</si>
  <si>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</si>
  <si>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</si>
  <si>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</si>
  <si>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</si>
  <si>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</si>
  <si>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</si>
  <si>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</si>
  <si>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</si>
  <si>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</si>
  <si>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</si>
  <si>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</si>
  <si>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</si>
  <si>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</si>
  <si>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</si>
  <si>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</si>
  <si>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</si>
  <si>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</si>
  <si>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</si>
  <si>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</si>
  <si>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</si>
  <si>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</si>
  <si>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</si>
  <si>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</si>
  <si>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</si>
  <si>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</si>
  <si>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</si>
  <si>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</si>
  <si>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</si>
  <si>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</si>
  <si>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</si>
  <si>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</si>
  <si>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</si>
  <si>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</si>
  <si>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</si>
  <si>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</si>
  <si>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</si>
  <si>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</si>
  <si>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</si>
  <si>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</si>
  <si>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</si>
  <si>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</si>
  <si>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</si>
  <si>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</si>
  <si>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</si>
  <si>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</si>
  <si>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</si>
  <si>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</si>
  <si>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</si>
  <si>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</si>
  <si>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</si>
  <si>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</si>
  <si>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</si>
  <si>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</si>
  <si>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</si>
  <si>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</si>
  <si>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</si>
  <si>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</si>
  <si>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</si>
  <si>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</si>
  <si>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</si>
  <si>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</si>
  <si>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</si>
  <si>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</si>
  <si>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</si>
  <si>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</si>
  <si>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</si>
  <si>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</si>
  <si>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</si>
  <si>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</si>
  <si>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</si>
  <si>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</si>
  <si>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</si>
  <si>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</si>
  <si>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</si>
  <si>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</si>
  <si>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</si>
  <si>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</si>
  <si>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</si>
  <si>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</si>
  <si>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</si>
  <si>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</si>
  <si>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</si>
  <si>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</si>
  <si>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</si>
  <si>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</si>
  <si>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</si>
  <si>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</si>
  <si>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</si>
  <si>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</si>
  <si>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</si>
  <si>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</si>
  <si>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</si>
  <si>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</si>
  <si>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</si>
  <si>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</si>
  <si>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</si>
  <si>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</si>
  <si>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</si>
  <si>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</si>
  <si>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</si>
  <si>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</si>
  <si>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</si>
  <si>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</si>
  <si>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</si>
  <si>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</si>
  <si>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</si>
  <si>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</si>
  <si>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</si>
  <si>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</si>
  <si>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</si>
  <si>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</si>
  <si>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</si>
  <si>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</si>
  <si>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</si>
  <si>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</si>
  <si>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</si>
  <si>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</si>
  <si>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</si>
  <si>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</si>
  <si>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</si>
  <si>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</si>
  <si>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</si>
  <si>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</si>
  <si>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</si>
  <si>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</si>
  <si>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</si>
  <si>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</si>
  <si>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</si>
  <si>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</si>
  <si>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</si>
  <si>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</si>
  <si>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</si>
  <si>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</si>
  <si>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</si>
  <si>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</si>
  <si>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</si>
  <si>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</si>
  <si>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</si>
  <si>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</si>
  <si>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</si>
  <si>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</si>
  <si>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</si>
  <si>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</si>
  <si>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</si>
  <si>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</si>
  <si>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</si>
  <si>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</si>
  <si>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</si>
  <si>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</si>
  <si>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</si>
  <si>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</si>
  <si>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</si>
  <si>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</si>
  <si>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</si>
  <si>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</si>
  <si>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</si>
  <si>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</si>
  <si>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</si>
  <si>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</si>
  <si>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</si>
  <si>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</si>
  <si>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</si>
  <si>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</si>
  <si>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</si>
  <si>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</si>
  <si>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</si>
  <si>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</si>
  <si>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</si>
  <si>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</si>
  <si>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</si>
  <si>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</si>
  <si>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</si>
  <si>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</si>
  <si>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</si>
  <si>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</si>
  <si>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</si>
  <si>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</si>
  <si>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</si>
  <si>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</si>
  <si>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</si>
  <si>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</si>
  <si>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</si>
  <si>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</si>
  <si>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</si>
  <si>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</si>
  <si>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</si>
  <si>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</si>
  <si>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</si>
  <si>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</si>
  <si>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</si>
  <si>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</si>
  <si>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</si>
  <si>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</si>
  <si>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</si>
  <si>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</si>
  <si>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</si>
  <si>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</si>
  <si>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</si>
  <si>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</si>
  <si>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</si>
  <si>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</si>
  <si>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</si>
  <si>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</si>
  <si>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</si>
  <si>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</si>
  <si>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</si>
  <si>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</si>
  <si>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</si>
  <si>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</si>
  <si>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</si>
  <si>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</si>
  <si>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</si>
  <si>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</si>
  <si>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</si>
  <si>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</si>
  <si>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</si>
  <si>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</si>
  <si>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</si>
  <si>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</si>
  <si>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</si>
  <si>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</si>
  <si>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</si>
  <si>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</si>
  <si>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</si>
  <si>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</si>
  <si>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</si>
  <si>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</si>
  <si>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</si>
  <si>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</si>
  <si>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</si>
  <si>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</si>
  <si>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</si>
  <si>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</si>
  <si>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</si>
  <si>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</si>
  <si>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</si>
  <si>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</si>
  <si>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</si>
  <si>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</si>
  <si>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</si>
  <si>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</si>
  <si>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</si>
  <si>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</si>
  <si>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</si>
  <si>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</si>
  <si>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</si>
  <si>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</si>
  <si>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</si>
  <si>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</si>
  <si>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</si>
  <si>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</si>
  <si>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</si>
  <si>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</si>
  <si>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</si>
  <si>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</si>
  <si>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</si>
  <si>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</si>
  <si>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</si>
  <si>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</si>
  <si>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</si>
  <si>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</si>
  <si>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</si>
  <si>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</si>
  <si>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</si>
  <si>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</si>
  <si>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</si>
  <si>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</si>
  <si>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</si>
  <si>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</si>
  <si>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</si>
  <si>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</si>
  <si>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</si>
  <si>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</si>
  <si>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</si>
  <si>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</si>
  <si>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</si>
  <si>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</si>
  <si>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</si>
  <si>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</si>
  <si>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</si>
  <si>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</si>
  <si>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</si>
  <si>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</si>
  <si>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</si>
  <si>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</si>
  <si>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</si>
  <si>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</si>
  <si>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</si>
  <si>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</si>
  <si>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</si>
  <si>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</si>
  <si>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</si>
  <si>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</si>
  <si>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</si>
  <si>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</si>
  <si>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</si>
  <si>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</si>
  <si>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</si>
  <si>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</si>
  <si>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</si>
  <si>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</si>
  <si>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</si>
  <si>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</si>
  <si>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</si>
  <si>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</si>
  <si>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</si>
  <si>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</si>
  <si>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</si>
  <si>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</si>
  <si>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</si>
  <si>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</si>
  <si>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</si>
  <si>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</si>
  <si>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</si>
  <si>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</si>
  <si>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</si>
  <si>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</si>
  <si>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</si>
  <si>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</si>
  <si>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</si>
  <si>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</si>
  <si>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</si>
  <si>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</si>
  <si>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</si>
  <si>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</si>
  <si>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</si>
  <si>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</si>
  <si>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</si>
  <si>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</si>
  <si>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</si>
  <si>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</si>
  <si>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</si>
  <si>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</si>
  <si>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</si>
  <si>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</si>
  <si>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</si>
  <si>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</si>
  <si>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</si>
  <si>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</si>
  <si>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</si>
  <si>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</si>
  <si>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</si>
  <si>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</si>
  <si>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</si>
  <si>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</si>
  <si>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</si>
  <si>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</si>
  <si>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</si>
  <si>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</si>
  <si>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</si>
  <si>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</si>
  <si>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</si>
  <si>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</si>
  <si>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</si>
  <si>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</si>
  <si>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</si>
  <si>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</si>
  <si>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</si>
  <si>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</si>
  <si>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</si>
  <si>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</si>
  <si>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</si>
  <si>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</si>
  <si>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</si>
  <si>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</si>
  <si>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</si>
  <si>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</si>
  <si>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</si>
  <si>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</si>
  <si>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</si>
  <si>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</si>
  <si>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</si>
  <si>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</si>
  <si>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</si>
  <si>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</si>
  <si>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</si>
  <si>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</si>
  <si>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</si>
  <si>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</si>
  <si>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</si>
  <si>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</si>
  <si>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Dave Calandro</t>
  </si>
  <si>
    <t>0000000000000000</t>
  </si>
  <si>
    <t>Adam Hickman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</si>
  <si>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</si>
  <si>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</si>
  <si>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</si>
  <si>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</si>
  <si>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</si>
  <si>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Division 53</t>
  </si>
  <si>
    <t>53.2005.</t>
  </si>
  <si>
    <t xml:space="preserve">    East Bay - Overhead 2025 FY</t>
  </si>
  <si>
    <t>53.2007.</t>
  </si>
  <si>
    <t xml:space="preserve">    USD Phase 1B Secondary Clarifiers</t>
  </si>
  <si>
    <t xml:space="preserve">  Division 53 Open Job Totals</t>
  </si>
  <si>
    <t>53.2004.</t>
  </si>
  <si>
    <t xml:space="preserve">    Millbrae Sludge Thickener &amp;  Digester No. 2 Rehab Project</t>
  </si>
  <si>
    <t>53.2006.</t>
  </si>
  <si>
    <t xml:space="preserve">    East Bay - Estimating 2025 FY</t>
  </si>
  <si>
    <t>Division 53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</si>
</sst>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53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IBiCPf0BYN9h+oSY6B9pcLrdQQzZv2wVX/RZ3ANwyA4hlTcKOiODVqQpdi4V+aS4G6NWmBSTRtTH+caqkZKHpQ==" saltValue="NBJm/lffHfLHYcOQ5ceWr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641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642</v>
      </c>
      <c r="B9" s="234" t="s">
        <v>643</v>
      </c>
      <c r="C9" s="234" t="s">
        <v>633</v>
      </c>
      <c r="D9" s="235"/>
      <c r="E9" s="236">
        <v>0</v>
      </c>
      <c r="F9" s="237">
        <v>0</v>
      </c>
      <c r="G9" s="238"/>
      <c r="H9" s="176"/>
      <c r="I9" s="239"/>
      <c r="J9" s="250"/>
      <c r="K9" s="241"/>
      <c r="L9" s="8">
        <v>278161.96000000002</v>
      </c>
      <c r="M9" s="242">
        <v>279281.96000000002</v>
      </c>
      <c r="N9" s="72"/>
      <c r="O9" s="100"/>
      <c r="P9" s="9"/>
      <c r="Q9" s="9">
        <v>-242386.71</v>
      </c>
      <c r="R9" s="9"/>
      <c r="S9" s="152">
        <v>46022</v>
      </c>
      <c r="T9" s="10"/>
      <c r="U9" s="23"/>
      <c r="V9" s="11"/>
      <c r="W9" s="11"/>
      <c r="X9" s="8">
        <v>278161.96000000002</v>
      </c>
      <c r="Y9" s="9"/>
      <c r="Z9" s="70">
        <v>-279281.96000000002</v>
      </c>
      <c r="AA9" s="72"/>
      <c r="AB9" s="108"/>
      <c r="AC9" s="9">
        <v>-242386.71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278161.96000000002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3"/>
      <c r="AY9" s="244"/>
      <c r="AZ9" s="243"/>
      <c r="BA9" s="243"/>
      <c r="BB9" s="245"/>
      <c r="BC9" s="244"/>
      <c r="BD9" s="244" t="s">
        <v>630</v>
      </c>
      <c r="BE9" s="243">
        <v>0</v>
      </c>
      <c r="BF9" s="15">
        <v>279281.96000000002</v>
      </c>
      <c r="BG9" s="15">
        <v>-279281.96000000002</v>
      </c>
      <c r="BH9" s="243">
        <v>0</v>
      </c>
      <c r="BI9" s="15">
        <v>279281.96000000002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-217661.3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>
        <v>-279281.96000000002</v>
      </c>
      <c r="CC9" s="247" t="s">
        <v>640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634</v>
      </c>
      <c r="CJ9" s="249">
        <v>278161.96000000002</v>
      </c>
      <c r="CK9" s="249">
        <v>278161.96000000002</v>
      </c>
      <c r="CL9" s="249">
        <v>0</v>
      </c>
      <c r="CM9" s="249">
        <v>0</v>
      </c>
    </row>
    <row r="10" spans="1:102" x14ac:dyDescent="0.25">
      <c r="A10" s="233" t="s">
        <v>644</v>
      </c>
      <c r="B10" s="234" t="s">
        <v>645</v>
      </c>
      <c r="C10" s="234" t="s">
        <v>635</v>
      </c>
      <c r="D10" s="235"/>
      <c r="E10" s="236">
        <v>324530134</v>
      </c>
      <c r="F10" s="237">
        <v>324530134</v>
      </c>
      <c r="G10" s="238"/>
      <c r="H10" s="176"/>
      <c r="I10" s="239">
        <v>324530134</v>
      </c>
      <c r="J10" s="250"/>
      <c r="K10" s="241"/>
      <c r="L10" s="8">
        <v>384932.16</v>
      </c>
      <c r="M10" s="242">
        <v>291530134</v>
      </c>
      <c r="N10" s="72"/>
      <c r="O10" s="100"/>
      <c r="P10" s="9"/>
      <c r="Q10" s="9">
        <v>33000000</v>
      </c>
      <c r="R10" s="9"/>
      <c r="S10" s="152">
        <v>47879</v>
      </c>
      <c r="T10" s="10"/>
      <c r="U10" s="23"/>
      <c r="V10" s="11"/>
      <c r="W10" s="11"/>
      <c r="X10" s="8">
        <v>384932.16</v>
      </c>
      <c r="Y10" s="9"/>
      <c r="Z10" s="70"/>
      <c r="AA10" s="72"/>
      <c r="AB10" s="108"/>
      <c r="AC10" s="9">
        <v>33000000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384932.16</v>
      </c>
      <c r="AN10" s="9"/>
      <c r="AO10" s="9"/>
      <c r="AP10" s="10"/>
      <c r="AQ10" s="25"/>
      <c r="AR10" s="25"/>
      <c r="AS10" s="25"/>
      <c r="AT10" s="10"/>
      <c r="AU10" s="12">
        <v>15490471.859999999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324530134</v>
      </c>
      <c r="BF10" s="15">
        <v>291530134</v>
      </c>
      <c r="BG10" s="15"/>
      <c r="BH10" s="15">
        <v>324530134</v>
      </c>
      <c r="BI10" s="15">
        <v>291530134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33000000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/>
      <c r="CC10" s="247" t="s">
        <v>640</v>
      </c>
      <c r="CD10" s="243">
        <v>0</v>
      </c>
      <c r="CE10" s="249">
        <v>0</v>
      </c>
      <c r="CF10" s="249">
        <v>0</v>
      </c>
      <c r="CG10" s="249">
        <v>0</v>
      </c>
      <c r="CH10" s="249">
        <v>0</v>
      </c>
      <c r="CI10" s="248" t="s">
        <v>634</v>
      </c>
      <c r="CJ10" s="249">
        <v>384932.16</v>
      </c>
      <c r="CK10" s="249">
        <v>384932.16</v>
      </c>
      <c r="CL10" s="249">
        <v>15490471.859999999</v>
      </c>
      <c r="CM10" s="249">
        <v>0</v>
      </c>
    </row>
    <row r="11" spans="1:102" x14ac:dyDescent="0.25">
      <c r="A11" s="233"/>
      <c r="B11" s="120" t="s">
        <v>646</v>
      </c>
      <c r="C11" s="234"/>
      <c r="D11" s="235"/>
      <c r="E11" s="278">
        <f>SUM(E8:E10)</f>
        <v>324530134</v>
      </c>
      <c r="F11" s="268">
        <f>SUM(F8:F10)</f>
        <v>324530134</v>
      </c>
      <c r="G11" s="238"/>
      <c r="H11" s="176"/>
      <c r="I11" s="279">
        <f>SUM(I8:I10)</f>
        <v>324530134</v>
      </c>
      <c r="J11" s="250"/>
      <c r="K11" s="241"/>
      <c r="L11" s="272">
        <f>SUM(L8:L10)</f>
        <v>663094.12</v>
      </c>
      <c r="M11" s="280">
        <f>SUM(M8:M10)</f>
        <v>291809415.95999998</v>
      </c>
      <c r="N11" s="72"/>
      <c r="O11" s="100"/>
      <c r="P11" s="270">
        <f>SUM(P8:P10)</f>
        <v>0</v>
      </c>
      <c r="Q11" s="270">
        <f>SUM(Q8:Q10)</f>
        <v>32757613.289999999</v>
      </c>
      <c r="R11" s="270">
        <f>SUM(R8:R10)</f>
        <v>0</v>
      </c>
      <c r="S11" s="152"/>
      <c r="T11" s="10"/>
      <c r="U11" s="23"/>
      <c r="V11" s="271">
        <f>SUM(V8:V10)</f>
        <v>0</v>
      </c>
      <c r="W11" s="271">
        <f>SUM(W8:W10)</f>
        <v>0</v>
      </c>
      <c r="X11" s="272">
        <f>SUM(X8:X10)</f>
        <v>663094.12</v>
      </c>
      <c r="Y11" s="270">
        <f>SUM(Y8:Y10)</f>
        <v>0</v>
      </c>
      <c r="Z11" s="281">
        <f>SUM(Z8:Z10)</f>
        <v>-279281.96000000002</v>
      </c>
      <c r="AA11" s="72"/>
      <c r="AB11" s="108"/>
      <c r="AC11" s="270">
        <f>SUM(AC8:AC10)</f>
        <v>32757613.289999999</v>
      </c>
      <c r="AD11" s="270">
        <f>SUM(AD8:AD10)</f>
        <v>0</v>
      </c>
      <c r="AE11" s="10"/>
      <c r="AF11" s="24"/>
      <c r="AG11" s="271">
        <f>SUM(AG8:AG10)</f>
        <v>0</v>
      </c>
      <c r="AH11" s="272">
        <f>SUM(AH8:AH10)</f>
        <v>0</v>
      </c>
      <c r="AI11" s="270">
        <f>SUM(AI8:AI10)</f>
        <v>0</v>
      </c>
      <c r="AJ11" s="270">
        <f>SUM(AJ8:AJ10)</f>
        <v>0</v>
      </c>
      <c r="AK11" s="10"/>
      <c r="AL11" s="271">
        <f>SUM(AL8:AL10)</f>
        <v>0</v>
      </c>
      <c r="AM11" s="272">
        <f>SUM(AM8:AM10)</f>
        <v>663094.12</v>
      </c>
      <c r="AN11" s="270">
        <f>SUM(AN8:AN10)</f>
        <v>0</v>
      </c>
      <c r="AO11" s="270">
        <f>SUM(AO8:AO10)</f>
        <v>0</v>
      </c>
      <c r="AP11" s="10"/>
      <c r="AQ11" s="282">
        <f>SUM(AQ8:AQ10)</f>
        <v>0</v>
      </c>
      <c r="AR11" s="282">
        <f>SUM(AR8:AR10)</f>
        <v>0</v>
      </c>
      <c r="AS11" s="282">
        <f>SUM(AS8:AS10)</f>
        <v>0</v>
      </c>
      <c r="AT11" s="10"/>
      <c r="AU11" s="283">
        <f>SUM(AU8:AU10)</f>
        <v>15490471.859999999</v>
      </c>
      <c r="AV11" s="283">
        <f>SUM(AV8:AV10)</f>
        <v>0</v>
      </c>
      <c r="AW11" s="283">
        <f>SUM(AW8:AW10)</f>
        <v>0</v>
      </c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6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120" t="s">
        <v>636</v>
      </c>
      <c r="C13" s="234"/>
      <c r="D13" s="235"/>
      <c r="E13" s="236"/>
      <c r="F13" s="237"/>
      <c r="G13" s="238"/>
      <c r="H13" s="176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 t="s">
        <v>647</v>
      </c>
      <c r="B14" s="234" t="s">
        <v>648</v>
      </c>
      <c r="C14" s="234" t="s">
        <v>633</v>
      </c>
      <c r="D14" s="235"/>
      <c r="E14" s="236">
        <v>1173753.47</v>
      </c>
      <c r="F14" s="237">
        <v>1173753.47</v>
      </c>
      <c r="G14" s="238"/>
      <c r="H14" s="176"/>
      <c r="I14" s="239">
        <v>1173753.47</v>
      </c>
      <c r="J14" s="250"/>
      <c r="K14" s="241"/>
      <c r="L14" s="8">
        <v>985745.74</v>
      </c>
      <c r="M14" s="242">
        <v>980791.05</v>
      </c>
      <c r="N14" s="72"/>
      <c r="O14" s="100"/>
      <c r="P14" s="9"/>
      <c r="Q14" s="9">
        <v>183890</v>
      </c>
      <c r="R14" s="9"/>
      <c r="S14" s="152">
        <v>46022</v>
      </c>
      <c r="T14" s="10"/>
      <c r="U14" s="23"/>
      <c r="V14" s="11"/>
      <c r="W14" s="11"/>
      <c r="X14" s="8">
        <v>980791.05</v>
      </c>
      <c r="Y14" s="9"/>
      <c r="Z14" s="70">
        <v>192962.42</v>
      </c>
      <c r="AA14" s="72"/>
      <c r="AB14" s="108"/>
      <c r="AC14" s="9">
        <v>183890</v>
      </c>
      <c r="AD14" s="9"/>
      <c r="AE14" s="10"/>
      <c r="AF14" s="24">
        <v>2.1704210393998811E-2</v>
      </c>
      <c r="AG14" s="11">
        <v>21928.48</v>
      </c>
      <c r="AH14" s="8">
        <v>21928.48</v>
      </c>
      <c r="AI14" s="9">
        <v>-21452.539656459405</v>
      </c>
      <c r="AJ14" s="9">
        <v>0</v>
      </c>
      <c r="AK14" s="10"/>
      <c r="AL14" s="11"/>
      <c r="AM14" s="8">
        <v>958862.57</v>
      </c>
      <c r="AN14" s="9"/>
      <c r="AO14" s="9"/>
      <c r="AP14" s="10"/>
      <c r="AQ14" s="25"/>
      <c r="AR14" s="25"/>
      <c r="AS14" s="25"/>
      <c r="AT14" s="10"/>
      <c r="AU14" s="12">
        <v>1173753.47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1173753.47</v>
      </c>
      <c r="BF14" s="15">
        <v>980791.05</v>
      </c>
      <c r="BG14" s="15">
        <v>192962.42</v>
      </c>
      <c r="BH14" s="15">
        <v>1173753.47</v>
      </c>
      <c r="BI14" s="15">
        <v>980791.05</v>
      </c>
      <c r="BJ14" s="243">
        <v>0</v>
      </c>
      <c r="BK14" s="243">
        <v>0</v>
      </c>
      <c r="BL14" s="243"/>
      <c r="BM14" s="243">
        <v>2</v>
      </c>
      <c r="BN14" s="243">
        <v>0</v>
      </c>
      <c r="BO14" s="243">
        <v>162030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>
        <v>192962.42</v>
      </c>
      <c r="CC14" s="247" t="s">
        <v>640</v>
      </c>
      <c r="CD14" s="243">
        <v>0</v>
      </c>
      <c r="CE14" s="243">
        <v>21928.48</v>
      </c>
      <c r="CF14" s="243">
        <v>1010333</v>
      </c>
      <c r="CG14" s="243">
        <v>21928.48</v>
      </c>
      <c r="CH14" s="243">
        <v>1010333</v>
      </c>
      <c r="CI14" s="248" t="s">
        <v>634</v>
      </c>
      <c r="CJ14" s="249">
        <v>980791.05</v>
      </c>
      <c r="CK14" s="249">
        <v>958862.57</v>
      </c>
      <c r="CL14" s="249">
        <v>1173753.47</v>
      </c>
      <c r="CM14" s="249">
        <v>0</v>
      </c>
    </row>
    <row r="15" spans="1:102" x14ac:dyDescent="0.25">
      <c r="A15" s="233" t="s">
        <v>649</v>
      </c>
      <c r="B15" s="234" t="s">
        <v>650</v>
      </c>
      <c r="C15" s="234" t="s">
        <v>633</v>
      </c>
      <c r="D15" s="235"/>
      <c r="E15" s="236">
        <v>0</v>
      </c>
      <c r="F15" s="237">
        <v>0</v>
      </c>
      <c r="G15" s="238"/>
      <c r="H15" s="176"/>
      <c r="I15" s="239"/>
      <c r="J15" s="250"/>
      <c r="K15" s="241"/>
      <c r="L15" s="8">
        <v>304986.32</v>
      </c>
      <c r="M15" s="242">
        <v>304986.32</v>
      </c>
      <c r="N15" s="72"/>
      <c r="O15" s="100"/>
      <c r="P15" s="9"/>
      <c r="Q15" s="9">
        <v>-304949.21999999997</v>
      </c>
      <c r="R15" s="9"/>
      <c r="S15" s="152">
        <v>46022</v>
      </c>
      <c r="T15" s="10"/>
      <c r="U15" s="23"/>
      <c r="V15" s="11"/>
      <c r="W15" s="11"/>
      <c r="X15" s="8">
        <v>304986.32</v>
      </c>
      <c r="Y15" s="9"/>
      <c r="Z15" s="70">
        <v>-304986.32</v>
      </c>
      <c r="AA15" s="71"/>
      <c r="AB15" s="108"/>
      <c r="AC15" s="9">
        <v>-304949.21999999997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304986.32</v>
      </c>
      <c r="AN15" s="9"/>
      <c r="AO15" s="9"/>
      <c r="AP15" s="10"/>
      <c r="AQ15" s="25"/>
      <c r="AR15" s="25"/>
      <c r="AS15" s="25"/>
      <c r="AT15" s="10"/>
      <c r="AU15" s="12">
        <v>0</v>
      </c>
      <c r="AV15" s="12"/>
      <c r="AW15" s="12"/>
      <c r="AX15" s="243"/>
      <c r="AY15" s="244"/>
      <c r="AZ15" s="243"/>
      <c r="BA15" s="243"/>
      <c r="BB15" s="245"/>
      <c r="BC15" s="244"/>
      <c r="BD15" s="244" t="s">
        <v>630</v>
      </c>
      <c r="BE15" s="243">
        <v>0</v>
      </c>
      <c r="BF15" s="15">
        <v>304986.32</v>
      </c>
      <c r="BG15" s="15">
        <v>-304986.32</v>
      </c>
      <c r="BH15" s="243">
        <v>0</v>
      </c>
      <c r="BI15" s="15">
        <v>304986.32</v>
      </c>
      <c r="BJ15" s="243">
        <v>0</v>
      </c>
      <c r="BK15" s="243">
        <v>0</v>
      </c>
      <c r="BL15" s="243"/>
      <c r="BM15" s="243">
        <v>3</v>
      </c>
      <c r="BN15" s="243">
        <v>0</v>
      </c>
      <c r="BO15" s="243">
        <v>-300540.15000000002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-304986.32</v>
      </c>
      <c r="CC15" s="247" t="s">
        <v>640</v>
      </c>
      <c r="CD15" s="243">
        <v>0</v>
      </c>
      <c r="CE15" s="243">
        <v>0</v>
      </c>
      <c r="CF15" s="243">
        <v>0</v>
      </c>
      <c r="CG15" s="243">
        <v>0</v>
      </c>
      <c r="CH15" s="243">
        <v>0</v>
      </c>
      <c r="CI15" s="248" t="s">
        <v>634</v>
      </c>
      <c r="CJ15" s="249">
        <v>304986.32</v>
      </c>
      <c r="CK15" s="249">
        <v>304986.32</v>
      </c>
      <c r="CL15" s="249">
        <v>0</v>
      </c>
      <c r="CM15" s="249">
        <v>0</v>
      </c>
    </row>
    <row r="16" spans="1:102" x14ac:dyDescent="0.25">
      <c r="A16" s="233"/>
      <c r="B16" s="120" t="s">
        <v>651</v>
      </c>
      <c r="C16" s="234"/>
      <c r="D16" s="235"/>
      <c r="E16" s="278">
        <f>SUM(E7:E15)/2</f>
        <v>325117010.73500001</v>
      </c>
      <c r="F16" s="268">
        <f>SUM(F7:F15)/2</f>
        <v>325117010.73500001</v>
      </c>
      <c r="G16" s="238"/>
      <c r="H16" s="176"/>
      <c r="I16" s="279">
        <f>SUM(I7:I15)/2</f>
        <v>325117010.73500001</v>
      </c>
      <c r="J16" s="250"/>
      <c r="K16" s="241"/>
      <c r="L16" s="272">
        <f>SUM(L7:L15)/2</f>
        <v>1308460.1499999999</v>
      </c>
      <c r="M16" s="280">
        <f>SUM(M7:M15)/2</f>
        <v>292452304.64499998</v>
      </c>
      <c r="N16" s="72"/>
      <c r="O16" s="100"/>
      <c r="P16" s="270">
        <f>SUM(P7:P15)/2</f>
        <v>0</v>
      </c>
      <c r="Q16" s="270">
        <f>SUM(Q7:Q15)/2</f>
        <v>32697083.68</v>
      </c>
      <c r="R16" s="270">
        <f>SUM(R7:R15)/2</f>
        <v>0</v>
      </c>
      <c r="S16" s="152"/>
      <c r="T16" s="10"/>
      <c r="U16" s="23"/>
      <c r="V16" s="271">
        <f>SUM(V7:V15)/2</f>
        <v>0</v>
      </c>
      <c r="W16" s="271">
        <f>SUM(W7:W15)/2</f>
        <v>0</v>
      </c>
      <c r="X16" s="272">
        <f>SUM(X7:X15)/2</f>
        <v>1305982.8049999999</v>
      </c>
      <c r="Y16" s="270">
        <f>SUM(Y7:Y15)/2</f>
        <v>0</v>
      </c>
      <c r="Z16" s="281">
        <f>SUM(Z7:Z15)/2</f>
        <v>-335293.91000000003</v>
      </c>
      <c r="AA16" s="72"/>
      <c r="AB16" s="108"/>
      <c r="AC16" s="270">
        <f>SUM(AC7:AC15)/2</f>
        <v>32697083.68</v>
      </c>
      <c r="AD16" s="270">
        <f>SUM(AD7:AD15)/2</f>
        <v>0</v>
      </c>
      <c r="AE16" s="10"/>
      <c r="AF16" s="24"/>
      <c r="AG16" s="271">
        <f>SUM(AG7:AG15)/2</f>
        <v>10964.24</v>
      </c>
      <c r="AH16" s="272">
        <f>SUM(AH7:AH15)/2</f>
        <v>10964.24</v>
      </c>
      <c r="AI16" s="270">
        <f>SUM(AI7:AI15)/2</f>
        <v>-10726.269828229702</v>
      </c>
      <c r="AJ16" s="270">
        <f>SUM(AJ7:AJ15)/2</f>
        <v>0</v>
      </c>
      <c r="AK16" s="10"/>
      <c r="AL16" s="271">
        <f>SUM(AL7:AL15)/2</f>
        <v>0</v>
      </c>
      <c r="AM16" s="272">
        <f>SUM(AM7:AM15)/2</f>
        <v>1295018.5649999999</v>
      </c>
      <c r="AN16" s="270">
        <f>SUM(AN7:AN15)/2</f>
        <v>0</v>
      </c>
      <c r="AO16" s="270">
        <f>SUM(AO7:AO15)/2</f>
        <v>0</v>
      </c>
      <c r="AP16" s="10"/>
      <c r="AQ16" s="282">
        <f>SUM(AQ7:AQ15)/2</f>
        <v>0</v>
      </c>
      <c r="AR16" s="282">
        <f>SUM(AR7:AR15)/2</f>
        <v>0</v>
      </c>
      <c r="AS16" s="282">
        <f>SUM(AS7:AS15)/2</f>
        <v>0</v>
      </c>
      <c r="AT16" s="10"/>
      <c r="AU16" s="283">
        <f>SUM(AU7:AU15)/2</f>
        <v>16077348.594999999</v>
      </c>
      <c r="AV16" s="283">
        <f>SUM(AV7:AV15)/2</f>
        <v>0</v>
      </c>
      <c r="AW16" s="283">
        <f>SUM(AW7:AW15)/2</f>
        <v>0</v>
      </c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86"/>
      <c r="B18" s="284" t="s">
        <v>638</v>
      </c>
      <c r="C18" s="120"/>
      <c r="D18" s="267"/>
      <c r="E18" s="278">
        <f>SUMIF(BM8:BM18,1, E8:E18)</f>
        <v>324530134</v>
      </c>
      <c r="F18" s="268">
        <f>SUMIF(BM8:BM18,1, F8:F18)</f>
        <v>324530134</v>
      </c>
      <c r="G18" s="287"/>
      <c r="H18" s="104"/>
      <c r="I18" s="279">
        <f>SUMIF(BM8:BM18,1, I8:I18)</f>
        <v>324530134</v>
      </c>
      <c r="J18" s="304"/>
      <c r="K18" s="98"/>
      <c r="L18" s="272">
        <f>SUMIF(BM8:BM18,1, L8:L18)</f>
        <v>663094.12</v>
      </c>
      <c r="M18" s="280">
        <f>SUMIF(BM8:BM18,1, M8:M18)</f>
        <v>291809415.95999998</v>
      </c>
      <c r="N18" s="303"/>
      <c r="O18" s="99"/>
      <c r="P18" s="270">
        <f>SUMIF(BM8:BM18,1, P8:P18)</f>
        <v>0</v>
      </c>
      <c r="Q18" s="270">
        <f>SUMIF(BM8:BM18,1, Q8:Q18)</f>
        <v>32757613.289999999</v>
      </c>
      <c r="R18" s="270">
        <f>SUMIF(BM8:BM18,1, R8:R18)</f>
        <v>0</v>
      </c>
      <c r="S18" s="290"/>
      <c r="T18" s="291"/>
      <c r="U18" s="292"/>
      <c r="V18" s="271">
        <f>SUMIF(BM8:BM18,1, V8:V18)</f>
        <v>0</v>
      </c>
      <c r="W18" s="271">
        <f>SUMIF(BM8:BM18,1, W8:W18)</f>
        <v>0</v>
      </c>
      <c r="X18" s="272">
        <f>SUMIF(BM8:BM18,1, X8:X18)</f>
        <v>663094.12</v>
      </c>
      <c r="Y18" s="270">
        <f>SUMIF(BM8:BM18,1, Y8:Y18)</f>
        <v>0</v>
      </c>
      <c r="Z18" s="281">
        <f>SUMIF(BM8:BM18,1, Z8:Z18)</f>
        <v>-279281.96000000002</v>
      </c>
      <c r="AA18" s="289"/>
      <c r="AB18" s="107"/>
      <c r="AC18" s="270">
        <f>SUMIF(BM8:BM18,1, AC8:AC18)</f>
        <v>32757613.289999999</v>
      </c>
      <c r="AD18" s="270">
        <f>SUMIF(BM8:BM18,1, AD8:AD18)</f>
        <v>0</v>
      </c>
      <c r="AE18" s="291"/>
      <c r="AF18" s="293"/>
      <c r="AG18" s="271">
        <f>SUMIF(BM8:BM18,1, AG8:AG18)</f>
        <v>0</v>
      </c>
      <c r="AH18" s="272">
        <f>SUMIF(BM8:BM18,1, AH8:AH18)</f>
        <v>0</v>
      </c>
      <c r="AI18" s="270">
        <f>SUMIF(BM8:BM18,1, AI8:AI18)</f>
        <v>0</v>
      </c>
      <c r="AJ18" s="270">
        <f>SUMIF(BM8:BM18,1, AJ8:AJ18)</f>
        <v>0</v>
      </c>
      <c r="AK18" s="291"/>
      <c r="AL18" s="271">
        <f>SUMIF(BM8:BM18,1, AL8:AL18)</f>
        <v>0</v>
      </c>
      <c r="AM18" s="272">
        <f>SUMIF(BM8:BM18,1, AM8:AM18)</f>
        <v>663094.12</v>
      </c>
      <c r="AN18" s="270">
        <f>SUMIF(BM8:BM18,1, AN8:AN18)</f>
        <v>0</v>
      </c>
      <c r="AO18" s="270">
        <f>SUMIF(BM8:BM18,1, AO8:AO18)</f>
        <v>0</v>
      </c>
      <c r="AP18" s="291"/>
      <c r="AQ18" s="282">
        <f>SUMIF(BM8:BM18,1, AQ8:AQ18)</f>
        <v>0</v>
      </c>
      <c r="AR18" s="282">
        <f>SUMIF(BM8:BM18,1, AR8:AR18)</f>
        <v>0</v>
      </c>
      <c r="AS18" s="282">
        <f>SUMIF(BM8:BM18,1, AS8:AS18)</f>
        <v>0</v>
      </c>
      <c r="AT18" s="291"/>
      <c r="AU18" s="283">
        <f>SUMIF(BM8:BM18,1, AU8:AU18)</f>
        <v>15490471.859999999</v>
      </c>
      <c r="AV18" s="283">
        <f>SUMIF(BM8:BM18,1, AV8:AV18)</f>
        <v>0</v>
      </c>
      <c r="AW18" s="283">
        <f>SUMIF(BM8:BM18,1, AW8:AW18)</f>
        <v>0</v>
      </c>
      <c r="AX18" s="15"/>
      <c r="AY18" s="274"/>
      <c r="AZ18" s="15"/>
      <c r="BA18" s="15"/>
      <c r="BB18" s="275"/>
      <c r="BC18" s="274"/>
      <c r="BD18" s="274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298"/>
      <c r="BU18" s="298"/>
      <c r="BV18" s="298"/>
      <c r="BW18" s="298"/>
      <c r="BX18" s="15"/>
      <c r="BY18" s="15"/>
      <c r="BZ18" s="294"/>
      <c r="CA18" s="294"/>
      <c r="CB18" s="294"/>
      <c r="CC18" s="276"/>
      <c r="CD18" s="15"/>
      <c r="CE18" s="15"/>
      <c r="CF18" s="15"/>
      <c r="CG18" s="15"/>
      <c r="CH18" s="15"/>
      <c r="CI18" s="295"/>
      <c r="CJ18" s="277"/>
      <c r="CK18" s="277"/>
      <c r="CL18" s="277"/>
      <c r="CM18" s="277"/>
    </row>
    <row r="19" spans="1:91" x14ac:dyDescent="0.25">
      <c r="A19" s="286"/>
      <c r="B19" s="284" t="s">
        <v>639</v>
      </c>
      <c r="C19" s="120"/>
      <c r="D19" s="267"/>
      <c r="E19" s="278">
        <f>SUMIF(BM8:BM18,2, E8:E18)</f>
        <v>1173753.47</v>
      </c>
      <c r="F19" s="268">
        <f>SUMIF(BM8:BM18,2, F8:F18)</f>
        <v>1173753.47</v>
      </c>
      <c r="G19" s="287"/>
      <c r="H19" s="104"/>
      <c r="I19" s="279">
        <f>SUMIF(BM8:BM18,2, I8:I18)</f>
        <v>1173753.47</v>
      </c>
      <c r="J19" s="288"/>
      <c r="K19" s="98"/>
      <c r="L19" s="272">
        <f>SUMIF(BM8:BM18,2, L8:L18)</f>
        <v>985745.74</v>
      </c>
      <c r="M19" s="280">
        <f>SUMIF(BM8:BM18,2, M8:M18)</f>
        <v>980791.05</v>
      </c>
      <c r="N19" s="303"/>
      <c r="O19" s="99"/>
      <c r="P19" s="270">
        <f>SUMIF(BM8:BM18,2, P8:P18)</f>
        <v>0</v>
      </c>
      <c r="Q19" s="270">
        <f>SUMIF(BM8:BM18,2, Q8:Q18)</f>
        <v>183890</v>
      </c>
      <c r="R19" s="270">
        <f>SUMIF(BM8:BM18,2, R8:R18)</f>
        <v>0</v>
      </c>
      <c r="S19" s="290"/>
      <c r="T19" s="291"/>
      <c r="U19" s="292"/>
      <c r="V19" s="271">
        <f>SUMIF(BM8:BM18,2, V8:V18)</f>
        <v>0</v>
      </c>
      <c r="W19" s="271">
        <f>SUMIF(BM8:BM18,2, W8:W18)</f>
        <v>0</v>
      </c>
      <c r="X19" s="272">
        <f>SUMIF(BM8:BM18,2, X8:X18)</f>
        <v>980791.05</v>
      </c>
      <c r="Y19" s="270">
        <f>SUMIF(BM8:BM18,2, Y8:Y18)</f>
        <v>0</v>
      </c>
      <c r="Z19" s="281">
        <f>SUMIF(BM8:BM18,2, Z8:Z18)</f>
        <v>192962.42</v>
      </c>
      <c r="AA19" s="289"/>
      <c r="AB19" s="107"/>
      <c r="AC19" s="270">
        <f>SUMIF(BM8:BM18,2, AC8:AC18)</f>
        <v>183890</v>
      </c>
      <c r="AD19" s="270">
        <f>SUMIF(BM8:BM18,2, AD8:AD18)</f>
        <v>0</v>
      </c>
      <c r="AE19" s="291"/>
      <c r="AF19" s="293"/>
      <c r="AG19" s="271">
        <f>SUMIF(BM8:BM18,2, AG8:AG18)</f>
        <v>21928.48</v>
      </c>
      <c r="AH19" s="272">
        <f>SUMIF(BM8:BM18,2, AH8:AH18)</f>
        <v>21928.48</v>
      </c>
      <c r="AI19" s="270">
        <f>SUMIF(BM8:BM18,2, AI8:AI18)</f>
        <v>-21452.539656459405</v>
      </c>
      <c r="AJ19" s="270">
        <f>SUMIF(BM8:BM18,2, AJ8:AJ18)</f>
        <v>0</v>
      </c>
      <c r="AK19" s="291"/>
      <c r="AL19" s="271">
        <f>SUMIF(BM8:BM18,2, AL8:AL18)</f>
        <v>0</v>
      </c>
      <c r="AM19" s="272">
        <f>SUMIF(BM8:BM18,2, AM8:AM18)</f>
        <v>958862.57</v>
      </c>
      <c r="AN19" s="270">
        <f>SUMIF(BM8:BM18,2, AN8:AN18)</f>
        <v>0</v>
      </c>
      <c r="AO19" s="270">
        <f>SUMIF(BM8:BM18,2, AO8:AO18)</f>
        <v>0</v>
      </c>
      <c r="AP19" s="291"/>
      <c r="AQ19" s="282">
        <f>SUMIF(BM8:BM18,2, AQ8:AQ18)</f>
        <v>0</v>
      </c>
      <c r="AR19" s="282">
        <f>SUMIF(BM8:BM18,2, AR8:AR18)</f>
        <v>0</v>
      </c>
      <c r="AS19" s="282">
        <f>SUMIF(BM8:BM18,2, AS8:AS18)</f>
        <v>0</v>
      </c>
      <c r="AT19" s="291"/>
      <c r="AU19" s="283">
        <f>SUMIF(BM8:BM18,2, AU8:AU18)</f>
        <v>1173753.47</v>
      </c>
      <c r="AV19" s="283">
        <f>SUMIF(BM8:BM18,2, AV8:AV18)</f>
        <v>0</v>
      </c>
      <c r="AW19" s="283">
        <f>SUMIF(BM8:BM18,2, AW8:AW18)</f>
        <v>0</v>
      </c>
      <c r="AX19" s="15"/>
      <c r="AY19" s="274"/>
      <c r="AZ19" s="15"/>
      <c r="BA19" s="15"/>
      <c r="BB19" s="275"/>
      <c r="BC19" s="274"/>
      <c r="BD19" s="274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298"/>
      <c r="BU19" s="298"/>
      <c r="BV19" s="298"/>
      <c r="BW19" s="298"/>
      <c r="BX19" s="15"/>
      <c r="BY19" s="15"/>
      <c r="BZ19" s="294"/>
      <c r="CA19" s="294"/>
      <c r="CB19" s="294"/>
      <c r="CC19" s="276"/>
      <c r="CD19" s="15"/>
      <c r="CE19" s="15"/>
      <c r="CF19" s="15"/>
      <c r="CG19" s="15"/>
      <c r="CH19" s="15"/>
      <c r="CI19" s="295"/>
      <c r="CJ19" s="277"/>
      <c r="CK19" s="277"/>
      <c r="CL19" s="277"/>
      <c r="CM19" s="277"/>
    </row>
    <row r="20" spans="1:91" x14ac:dyDescent="0.25">
      <c r="A20" s="286"/>
      <c r="B20" s="284" t="s">
        <v>637</v>
      </c>
      <c r="C20" s="120"/>
      <c r="D20" s="267"/>
      <c r="E20" s="278">
        <f>SUM(E8:E19)/4</f>
        <v>325263729.91874999</v>
      </c>
      <c r="F20" s="268">
        <f>SUM(F8:F19)/4</f>
        <v>325263729.91874999</v>
      </c>
      <c r="G20" s="287"/>
      <c r="H20" s="104"/>
      <c r="I20" s="279">
        <f>SUM(I8:I19)/4</f>
        <v>325263729.91874999</v>
      </c>
      <c r="J20" s="288"/>
      <c r="K20" s="98"/>
      <c r="L20" s="272">
        <f>SUM(L8:L19)/4</f>
        <v>1393555.0774999999</v>
      </c>
      <c r="M20" s="280">
        <f>SUM(M8:M19)/4</f>
        <v>292536780.23624998</v>
      </c>
      <c r="N20" s="303"/>
      <c r="O20" s="99"/>
      <c r="P20" s="270">
        <f>SUM(P8:P19)/4</f>
        <v>0</v>
      </c>
      <c r="Q20" s="270">
        <f>SUM(Q8:Q19)/4</f>
        <v>32758188.582499996</v>
      </c>
      <c r="R20" s="270">
        <f>SUM(R8:R19)/4</f>
        <v>0</v>
      </c>
      <c r="S20" s="290"/>
      <c r="T20" s="291"/>
      <c r="U20" s="292"/>
      <c r="V20" s="271">
        <f>SUM(V8:V19)/4</f>
        <v>0</v>
      </c>
      <c r="W20" s="271">
        <f>SUM(W8:W19)/4</f>
        <v>0</v>
      </c>
      <c r="X20" s="272">
        <f>SUM(X8:X19)/4</f>
        <v>1390458.39625</v>
      </c>
      <c r="Y20" s="270">
        <f>SUM(Y8:Y19)/4</f>
        <v>0</v>
      </c>
      <c r="Z20" s="281">
        <f>SUM(Z8:Z19)/4</f>
        <v>-273050.31750000006</v>
      </c>
      <c r="AA20" s="289"/>
      <c r="AB20" s="107"/>
      <c r="AC20" s="270">
        <f>SUM(AC8:AC19)/4</f>
        <v>32758188.582499996</v>
      </c>
      <c r="AD20" s="270">
        <f>SUM(AD8:AD19)/4</f>
        <v>0</v>
      </c>
      <c r="AE20" s="291"/>
      <c r="AF20" s="293"/>
      <c r="AG20" s="271">
        <f>SUM(AG8:AG19)/4</f>
        <v>13705.3</v>
      </c>
      <c r="AH20" s="272">
        <f>SUM(AH8:AH19)/4</f>
        <v>13705.3</v>
      </c>
      <c r="AI20" s="270">
        <f>SUM(AI8:AI19)/4</f>
        <v>-13407.837285287129</v>
      </c>
      <c r="AJ20" s="270">
        <f>SUM(AJ8:AJ19)/4</f>
        <v>0</v>
      </c>
      <c r="AK20" s="291"/>
      <c r="AL20" s="271">
        <f>SUM(AL8:AL19)/4</f>
        <v>0</v>
      </c>
      <c r="AM20" s="272">
        <f>SUM(AM8:AM19)/4</f>
        <v>1376753.0962499999</v>
      </c>
      <c r="AN20" s="270">
        <f>SUM(AN8:AN19)/4</f>
        <v>0</v>
      </c>
      <c r="AO20" s="270">
        <f>SUM(AO8:AO19)/4</f>
        <v>0</v>
      </c>
      <c r="AP20" s="291"/>
      <c r="AQ20" s="282">
        <f>SUM(AQ8:AQ19)/4</f>
        <v>0</v>
      </c>
      <c r="AR20" s="282">
        <f>SUM(AR8:AR19)/4</f>
        <v>0</v>
      </c>
      <c r="AS20" s="282">
        <f>SUM(AS8:AS19)/4</f>
        <v>0</v>
      </c>
      <c r="AT20" s="291"/>
      <c r="AU20" s="283">
        <f>SUM(AU8:AU19)/4</f>
        <v>16224067.778749999</v>
      </c>
      <c r="AV20" s="283">
        <f>SUM(AV8:AV19)/4</f>
        <v>0</v>
      </c>
      <c r="AW20" s="283">
        <f>SUM(AW8:AW19)/4</f>
        <v>0</v>
      </c>
      <c r="AX20" s="15"/>
      <c r="AY20" s="274"/>
      <c r="AZ20" s="15"/>
      <c r="BA20" s="15"/>
      <c r="BB20" s="275"/>
      <c r="BC20" s="274"/>
      <c r="BD20" s="274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8"/>
      <c r="BU20" s="298"/>
      <c r="BV20" s="298"/>
      <c r="BW20" s="298"/>
      <c r="BX20" s="15"/>
      <c r="BY20" s="15"/>
      <c r="BZ20" s="294"/>
      <c r="CA20" s="294"/>
      <c r="CB20" s="294"/>
      <c r="CC20" s="276"/>
      <c r="CD20" s="15"/>
      <c r="CE20" s="15"/>
      <c r="CF20" s="15"/>
      <c r="CG20" s="15"/>
      <c r="CH20" s="15"/>
      <c r="CI20" s="295"/>
      <c r="CJ20" s="277"/>
      <c r="CK20" s="277"/>
      <c r="CL20" s="277"/>
      <c r="CM20" s="277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KLqc7Dv94YD0OC3TGfp+guv5dPN6jGGU+Ip330mcse8G9k4ViSFdPd5WFccskpk9yv7mF+71wnlBv/ot3Bg70g==" saltValue="TBQKeT9wVy9/KQd/CQQ2I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641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642</v>
      </c>
      <c r="B9" s="256" t="s">
        <v>643</v>
      </c>
      <c r="C9" s="256" t="s">
        <v>633</v>
      </c>
      <c r="D9" s="235"/>
      <c r="E9" s="236">
        <v>0</v>
      </c>
      <c r="F9" s="237">
        <v>0</v>
      </c>
      <c r="G9" s="257"/>
      <c r="H9" s="177"/>
      <c r="I9" s="176"/>
      <c r="J9" s="239"/>
      <c r="K9" s="250"/>
      <c r="L9" s="241"/>
      <c r="M9" s="8">
        <v>278161.96000000002</v>
      </c>
      <c r="N9" s="242">
        <v>279281.96000000002</v>
      </c>
      <c r="O9" s="72"/>
      <c r="P9" s="100"/>
      <c r="Q9" s="9"/>
      <c r="R9" s="9"/>
      <c r="S9" s="9"/>
      <c r="T9" s="258">
        <v>46022</v>
      </c>
      <c r="U9" s="10"/>
      <c r="V9" s="23"/>
      <c r="W9" s="11"/>
      <c r="X9" s="8">
        <v>278161.96000000002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278161.96000000002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3"/>
      <c r="AT9" s="244"/>
      <c r="AU9" s="243"/>
      <c r="AV9" s="243"/>
      <c r="AW9" s="245"/>
      <c r="AX9" s="244"/>
      <c r="AY9" s="244" t="s">
        <v>630</v>
      </c>
      <c r="AZ9" s="243">
        <v>0</v>
      </c>
      <c r="BA9" s="15">
        <v>279281.96000000002</v>
      </c>
      <c r="BB9" s="243">
        <v>0</v>
      </c>
      <c r="BC9" s="15">
        <v>279281.96000000002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-217661.3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640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634</v>
      </c>
      <c r="CC9" s="249">
        <v>278161.96000000002</v>
      </c>
      <c r="CD9" s="249">
        <v>278161.96000000002</v>
      </c>
      <c r="CE9" s="249">
        <v>0</v>
      </c>
      <c r="CF9" s="249">
        <v>0</v>
      </c>
    </row>
    <row r="10" spans="1:95" x14ac:dyDescent="0.25">
      <c r="A10" s="255" t="s">
        <v>644</v>
      </c>
      <c r="B10" s="256" t="s">
        <v>645</v>
      </c>
      <c r="C10" s="256" t="s">
        <v>635</v>
      </c>
      <c r="D10" s="235"/>
      <c r="E10" s="236">
        <v>324530134</v>
      </c>
      <c r="F10" s="237">
        <v>324530134</v>
      </c>
      <c r="G10" s="257"/>
      <c r="H10" s="177"/>
      <c r="I10" s="176"/>
      <c r="J10" s="239">
        <v>324530134</v>
      </c>
      <c r="K10" s="250"/>
      <c r="L10" s="241"/>
      <c r="M10" s="8">
        <v>384932.16</v>
      </c>
      <c r="N10" s="242">
        <v>291530134</v>
      </c>
      <c r="O10" s="72"/>
      <c r="P10" s="100"/>
      <c r="Q10" s="9"/>
      <c r="R10" s="9"/>
      <c r="S10" s="9"/>
      <c r="T10" s="258">
        <v>47879</v>
      </c>
      <c r="U10" s="10"/>
      <c r="V10" s="23"/>
      <c r="W10" s="11"/>
      <c r="X10" s="8">
        <v>384932.16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384932.16</v>
      </c>
      <c r="AJ10" s="9"/>
      <c r="AK10" s="10"/>
      <c r="AL10" s="25"/>
      <c r="AM10" s="25"/>
      <c r="AN10" s="25"/>
      <c r="AO10" s="10"/>
      <c r="AP10" s="12">
        <v>15490471.859999999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324530134</v>
      </c>
      <c r="BA10" s="15">
        <v>291530134</v>
      </c>
      <c r="BB10" s="15">
        <v>324530134</v>
      </c>
      <c r="BC10" s="15">
        <v>291530134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33000000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640</v>
      </c>
      <c r="BW10" s="243">
        <v>0</v>
      </c>
      <c r="BX10" s="249">
        <v>0</v>
      </c>
      <c r="BY10" s="249">
        <v>0</v>
      </c>
      <c r="BZ10" s="249">
        <v>0</v>
      </c>
      <c r="CA10" s="249">
        <v>0</v>
      </c>
      <c r="CB10" s="244" t="s">
        <v>634</v>
      </c>
      <c r="CC10" s="249">
        <v>384932.16</v>
      </c>
      <c r="CD10" s="249">
        <v>384932.16</v>
      </c>
      <c r="CE10" s="249">
        <v>15490471.859999999</v>
      </c>
      <c r="CF10" s="249">
        <v>0</v>
      </c>
    </row>
    <row r="11" spans="1:95" x14ac:dyDescent="0.25">
      <c r="A11" s="255"/>
      <c r="B11" s="93" t="s">
        <v>646</v>
      </c>
      <c r="C11" s="256"/>
      <c r="D11" s="235"/>
      <c r="E11" s="278">
        <f>SUM(E8:E10)</f>
        <v>324530134</v>
      </c>
      <c r="F11" s="268">
        <f>SUM(F8:F10)</f>
        <v>324530134</v>
      </c>
      <c r="G11" s="257"/>
      <c r="H11" s="177"/>
      <c r="I11" s="176"/>
      <c r="J11" s="279">
        <f>SUM(J8:J10)</f>
        <v>324530134</v>
      </c>
      <c r="K11" s="250"/>
      <c r="L11" s="241"/>
      <c r="M11" s="272">
        <f>SUM(M8:M10)</f>
        <v>663094.12</v>
      </c>
      <c r="N11" s="280">
        <f>SUM(N8:N10)</f>
        <v>291809415.95999998</v>
      </c>
      <c r="O11" s="72"/>
      <c r="P11" s="100"/>
      <c r="Q11" s="270">
        <f>SUM(Q8:Q10)</f>
        <v>0</v>
      </c>
      <c r="R11" s="270">
        <f>SUM(R8:R10)</f>
        <v>0</v>
      </c>
      <c r="S11" s="270">
        <f>SUM(S8:S10)</f>
        <v>0</v>
      </c>
      <c r="T11" s="258"/>
      <c r="U11" s="10"/>
      <c r="V11" s="23"/>
      <c r="W11" s="271">
        <f>SUM(W8:W10)</f>
        <v>0</v>
      </c>
      <c r="X11" s="272">
        <f>SUM(X8:X10)</f>
        <v>663094.12</v>
      </c>
      <c r="Y11" s="270">
        <f>SUM(Y8:Y10)</f>
        <v>0</v>
      </c>
      <c r="Z11" s="270">
        <f>SUM(Z8:Z10)</f>
        <v>0</v>
      </c>
      <c r="AA11" s="270">
        <f>SUM(AA8:AA10)</f>
        <v>0</v>
      </c>
      <c r="AB11" s="10"/>
      <c r="AC11" s="24"/>
      <c r="AD11" s="271">
        <f>SUM(AD8:AD10)</f>
        <v>0</v>
      </c>
      <c r="AE11" s="272">
        <f>SUM(AE8:AE10)</f>
        <v>0</v>
      </c>
      <c r="AF11" s="270">
        <f>SUM(AF8:AF10)</f>
        <v>0</v>
      </c>
      <c r="AG11" s="10"/>
      <c r="AH11" s="271">
        <f>SUM(AH8:AH10)</f>
        <v>0</v>
      </c>
      <c r="AI11" s="272">
        <f>SUM(AI8:AI10)</f>
        <v>663094.12</v>
      </c>
      <c r="AJ11" s="270">
        <f>SUM(AJ8:AJ10)</f>
        <v>0</v>
      </c>
      <c r="AK11" s="10"/>
      <c r="AL11" s="282">
        <f>SUM(AL8:AL10)</f>
        <v>0</v>
      </c>
      <c r="AM11" s="282">
        <f>SUM(AM8:AM10)</f>
        <v>0</v>
      </c>
      <c r="AN11" s="282">
        <f>SUM(AN8:AN10)</f>
        <v>0</v>
      </c>
      <c r="AO11" s="10"/>
      <c r="AP11" s="283">
        <f>SUM(AP8:AP10)</f>
        <v>15490471.859999999</v>
      </c>
      <c r="AQ11" s="283">
        <f>SUM(AQ8:AQ10)</f>
        <v>0</v>
      </c>
      <c r="AR11" s="283">
        <f>SUM(AR8:AR10)</f>
        <v>0</v>
      </c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7"/>
      <c r="I12" s="176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93" t="s">
        <v>636</v>
      </c>
      <c r="C13" s="256"/>
      <c r="D13" s="235"/>
      <c r="E13" s="236"/>
      <c r="F13" s="237"/>
      <c r="G13" s="257"/>
      <c r="H13" s="177"/>
      <c r="I13" s="176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 t="s">
        <v>647</v>
      </c>
      <c r="B14" s="256" t="s">
        <v>648</v>
      </c>
      <c r="C14" s="256" t="s">
        <v>633</v>
      </c>
      <c r="D14" s="235"/>
      <c r="E14" s="236">
        <v>1173753.47</v>
      </c>
      <c r="F14" s="237">
        <v>1173753.47</v>
      </c>
      <c r="G14" s="257"/>
      <c r="H14" s="177"/>
      <c r="I14" s="176"/>
      <c r="J14" s="239">
        <v>1173753.47</v>
      </c>
      <c r="K14" s="250"/>
      <c r="L14" s="241"/>
      <c r="M14" s="8">
        <v>985745.74</v>
      </c>
      <c r="N14" s="242">
        <v>980791.05</v>
      </c>
      <c r="O14" s="72"/>
      <c r="P14" s="100"/>
      <c r="Q14" s="9"/>
      <c r="R14" s="9"/>
      <c r="S14" s="9"/>
      <c r="T14" s="258">
        <v>46022</v>
      </c>
      <c r="U14" s="10"/>
      <c r="V14" s="23"/>
      <c r="W14" s="11"/>
      <c r="X14" s="8">
        <v>980791.05</v>
      </c>
      <c r="Y14" s="9"/>
      <c r="Z14" s="9"/>
      <c r="AA14" s="9"/>
      <c r="AB14" s="10"/>
      <c r="AC14" s="24">
        <v>2.1704210393998811E-2</v>
      </c>
      <c r="AD14" s="11">
        <v>475.94034354059482</v>
      </c>
      <c r="AE14" s="8">
        <v>21928.48</v>
      </c>
      <c r="AF14" s="9"/>
      <c r="AG14" s="10"/>
      <c r="AH14" s="11"/>
      <c r="AI14" s="8">
        <v>958862.57</v>
      </c>
      <c r="AJ14" s="9"/>
      <c r="AK14" s="10"/>
      <c r="AL14" s="25"/>
      <c r="AM14" s="25"/>
      <c r="AN14" s="25"/>
      <c r="AO14" s="10"/>
      <c r="AP14" s="12">
        <v>1173753.47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1173753.47</v>
      </c>
      <c r="BA14" s="15">
        <v>980791.05</v>
      </c>
      <c r="BB14" s="15">
        <v>1173753.47</v>
      </c>
      <c r="BC14" s="15">
        <v>980791.05</v>
      </c>
      <c r="BD14" s="243">
        <v>0</v>
      </c>
      <c r="BE14" s="243">
        <v>0</v>
      </c>
      <c r="BF14" s="243"/>
      <c r="BG14" s="243">
        <v>2</v>
      </c>
      <c r="BH14" s="243">
        <v>0</v>
      </c>
      <c r="BI14" s="243">
        <v>162030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640</v>
      </c>
      <c r="BW14" s="243">
        <v>0</v>
      </c>
      <c r="BX14" s="243">
        <v>21928.48</v>
      </c>
      <c r="BY14" s="243">
        <v>1010333</v>
      </c>
      <c r="BZ14" s="243">
        <v>21928.48</v>
      </c>
      <c r="CA14" s="243">
        <v>1010333</v>
      </c>
      <c r="CB14" s="244" t="s">
        <v>634</v>
      </c>
      <c r="CC14" s="249">
        <v>980791.05</v>
      </c>
      <c r="CD14" s="249">
        <v>958862.57</v>
      </c>
      <c r="CE14" s="249">
        <v>1173753.47</v>
      </c>
      <c r="CF14" s="249">
        <v>0</v>
      </c>
    </row>
    <row r="15" spans="1:95" x14ac:dyDescent="0.25">
      <c r="A15" s="255" t="s">
        <v>649</v>
      </c>
      <c r="B15" s="256" t="s">
        <v>650</v>
      </c>
      <c r="C15" s="256" t="s">
        <v>633</v>
      </c>
      <c r="D15" s="235"/>
      <c r="E15" s="236">
        <v>0</v>
      </c>
      <c r="F15" s="237">
        <v>0</v>
      </c>
      <c r="G15" s="257"/>
      <c r="H15" s="177"/>
      <c r="I15" s="176"/>
      <c r="J15" s="239"/>
      <c r="K15" s="250"/>
      <c r="L15" s="241"/>
      <c r="M15" s="8">
        <v>304986.32</v>
      </c>
      <c r="N15" s="242">
        <v>304986.32</v>
      </c>
      <c r="O15" s="72"/>
      <c r="P15" s="100"/>
      <c r="Q15" s="9"/>
      <c r="R15" s="9"/>
      <c r="S15" s="9"/>
      <c r="T15" s="258">
        <v>46022</v>
      </c>
      <c r="U15" s="10"/>
      <c r="V15" s="23"/>
      <c r="W15" s="11"/>
      <c r="X15" s="8">
        <v>304986.32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304986.32</v>
      </c>
      <c r="AJ15" s="9"/>
      <c r="AK15" s="10"/>
      <c r="AL15" s="25"/>
      <c r="AM15" s="25"/>
      <c r="AN15" s="25"/>
      <c r="AO15" s="10"/>
      <c r="AP15" s="12">
        <v>0</v>
      </c>
      <c r="AQ15" s="12"/>
      <c r="AR15" s="12"/>
      <c r="AS15" s="243"/>
      <c r="AT15" s="244"/>
      <c r="AU15" s="243"/>
      <c r="AV15" s="243"/>
      <c r="AW15" s="245"/>
      <c r="AX15" s="244"/>
      <c r="AY15" s="244" t="s">
        <v>630</v>
      </c>
      <c r="AZ15" s="243">
        <v>0</v>
      </c>
      <c r="BA15" s="15">
        <v>304986.32</v>
      </c>
      <c r="BB15" s="243">
        <v>0</v>
      </c>
      <c r="BC15" s="15">
        <v>304986.32</v>
      </c>
      <c r="BD15" s="243">
        <v>0</v>
      </c>
      <c r="BE15" s="243">
        <v>0</v>
      </c>
      <c r="BF15" s="243"/>
      <c r="BG15" s="243">
        <v>3</v>
      </c>
      <c r="BH15" s="243">
        <v>0</v>
      </c>
      <c r="BI15" s="243">
        <v>-300540.15000000002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640</v>
      </c>
      <c r="BW15" s="243">
        <v>0</v>
      </c>
      <c r="BX15" s="243">
        <v>0</v>
      </c>
      <c r="BY15" s="243">
        <v>0</v>
      </c>
      <c r="BZ15" s="243">
        <v>0</v>
      </c>
      <c r="CA15" s="243">
        <v>0</v>
      </c>
      <c r="CB15" s="244" t="s">
        <v>634</v>
      </c>
      <c r="CC15" s="249">
        <v>304986.32</v>
      </c>
      <c r="CD15" s="249">
        <v>304986.32</v>
      </c>
      <c r="CE15" s="249">
        <v>0</v>
      </c>
      <c r="CF15" s="249">
        <v>0</v>
      </c>
    </row>
    <row r="16" spans="1:95" x14ac:dyDescent="0.25">
      <c r="A16" s="255"/>
      <c r="B16" s="93" t="s">
        <v>651</v>
      </c>
      <c r="C16" s="256"/>
      <c r="D16" s="235"/>
      <c r="E16" s="278">
        <f>SUM(E7:E15)/2</f>
        <v>325117010.73500001</v>
      </c>
      <c r="F16" s="268">
        <f>SUM(F7:F15)/2</f>
        <v>325117010.73500001</v>
      </c>
      <c r="G16" s="257"/>
      <c r="H16" s="177"/>
      <c r="I16" s="176"/>
      <c r="J16" s="279">
        <f>SUM(J7:J15)/2</f>
        <v>325117010.73500001</v>
      </c>
      <c r="K16" s="250"/>
      <c r="L16" s="241"/>
      <c r="M16" s="272">
        <f>SUM(M7:M15)/2</f>
        <v>1308460.1499999999</v>
      </c>
      <c r="N16" s="280">
        <f>SUM(N7:N15)/2</f>
        <v>292452304.64499998</v>
      </c>
      <c r="O16" s="72"/>
      <c r="P16" s="100"/>
      <c r="Q16" s="270">
        <f>SUM(Q7:Q15)/2</f>
        <v>0</v>
      </c>
      <c r="R16" s="270">
        <f>SUM(R7:R15)/2</f>
        <v>0</v>
      </c>
      <c r="S16" s="270">
        <f>SUM(S7:S15)/2</f>
        <v>0</v>
      </c>
      <c r="T16" s="258"/>
      <c r="U16" s="10"/>
      <c r="V16" s="23"/>
      <c r="W16" s="271">
        <f>SUM(W7:W15)/2</f>
        <v>0</v>
      </c>
      <c r="X16" s="272">
        <f>SUM(X7:X15)/2</f>
        <v>1305982.8049999999</v>
      </c>
      <c r="Y16" s="270">
        <f>SUM(Y7:Y15)/2</f>
        <v>0</v>
      </c>
      <c r="Z16" s="270">
        <f>SUM(Z7:Z15)/2</f>
        <v>0</v>
      </c>
      <c r="AA16" s="270">
        <f>SUM(AA7:AA15)/2</f>
        <v>0</v>
      </c>
      <c r="AB16" s="10"/>
      <c r="AC16" s="24"/>
      <c r="AD16" s="271">
        <f>SUM(AD7:AD15)/2</f>
        <v>237.97017177029741</v>
      </c>
      <c r="AE16" s="272">
        <f>SUM(AE7:AE15)/2</f>
        <v>10964.24</v>
      </c>
      <c r="AF16" s="270">
        <f>SUM(AF7:AF15)/2</f>
        <v>0</v>
      </c>
      <c r="AG16" s="10"/>
      <c r="AH16" s="271">
        <f>SUM(AH7:AH15)/2</f>
        <v>0</v>
      </c>
      <c r="AI16" s="272">
        <f>SUM(AI7:AI15)/2</f>
        <v>1295018.5649999999</v>
      </c>
      <c r="AJ16" s="270">
        <f>SUM(AJ7:AJ15)/2</f>
        <v>0</v>
      </c>
      <c r="AK16" s="10"/>
      <c r="AL16" s="282">
        <f>SUM(AL7:AL15)/2</f>
        <v>0</v>
      </c>
      <c r="AM16" s="282">
        <f>SUM(AM7:AM15)/2</f>
        <v>0</v>
      </c>
      <c r="AN16" s="282">
        <f>SUM(AN7:AN15)/2</f>
        <v>0</v>
      </c>
      <c r="AO16" s="10"/>
      <c r="AP16" s="283">
        <f>SUM(AP7:AP15)/2</f>
        <v>16077348.594999999</v>
      </c>
      <c r="AQ16" s="283">
        <f>SUM(AQ7:AQ15)/2</f>
        <v>0</v>
      </c>
      <c r="AR16" s="283">
        <f>SUM(AR7:AR15)/2</f>
        <v>0</v>
      </c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300"/>
      <c r="B18" s="299" t="s">
        <v>638</v>
      </c>
      <c r="C18" s="93"/>
      <c r="D18" s="267"/>
      <c r="E18" s="278">
        <f>SUMIF(BG8:BG18,1, E8:E18)</f>
        <v>324530134</v>
      </c>
      <c r="F18" s="268">
        <f>SUMIF(BG8:BG18,1, F8:F18)</f>
        <v>324530134</v>
      </c>
      <c r="G18" s="301"/>
      <c r="H18" s="113"/>
      <c r="I18" s="104"/>
      <c r="J18" s="279">
        <f>SUMIF(BG8:BG18,1, J8:J18)</f>
        <v>324530134</v>
      </c>
      <c r="K18" s="304"/>
      <c r="L18" s="98"/>
      <c r="M18" s="272">
        <f>SUMIF(BG8:BG18,1, M8:M18)</f>
        <v>663094.12</v>
      </c>
      <c r="N18" s="280">
        <f>SUMIF(BG8:BG18,1, N8:N18)</f>
        <v>291809415.95999998</v>
      </c>
      <c r="O18" s="303"/>
      <c r="P18" s="99"/>
      <c r="Q18" s="270">
        <f>SUMIF(BG8:BG18,1, Q8:Q18)</f>
        <v>0</v>
      </c>
      <c r="R18" s="270">
        <f>SUMIF(BG8:BG18,1, R8:R18)</f>
        <v>0</v>
      </c>
      <c r="S18" s="270">
        <f>SUMIF(BG8:BG18,1, S8:S18)</f>
        <v>0</v>
      </c>
      <c r="T18" s="302"/>
      <c r="U18" s="291"/>
      <c r="V18" s="292"/>
      <c r="W18" s="271">
        <f>SUMIF(BG8:BG18,1, W8:W18)</f>
        <v>0</v>
      </c>
      <c r="X18" s="272">
        <f>SUMIF(BG8:BG18,1, X8:X18)</f>
        <v>663094.12</v>
      </c>
      <c r="Y18" s="270">
        <f>SUMIF(BG8:BG18,1, Y8:Y18)</f>
        <v>0</v>
      </c>
      <c r="Z18" s="270">
        <f>SUMIF(BG8:BG18,1, Z8:Z18)</f>
        <v>0</v>
      </c>
      <c r="AA18" s="270">
        <f>SUMIF(BG8:BG18,1, AA8:AA18)</f>
        <v>0</v>
      </c>
      <c r="AB18" s="291"/>
      <c r="AC18" s="293"/>
      <c r="AD18" s="271">
        <f>SUMIF(BG8:BG18,1, AD8:AD18)</f>
        <v>0</v>
      </c>
      <c r="AE18" s="272">
        <f>SUMIF(BG8:BG18,1, AE8:AE18)</f>
        <v>0</v>
      </c>
      <c r="AF18" s="270">
        <f>SUMIF(BG8:BG18,1, AF8:AF18)</f>
        <v>0</v>
      </c>
      <c r="AG18" s="291"/>
      <c r="AH18" s="271">
        <f>SUMIF(BG8:BG18,1, AH8:AH18)</f>
        <v>0</v>
      </c>
      <c r="AI18" s="272">
        <f>SUMIF(BG8:BG18,1, AI8:AI18)</f>
        <v>663094.12</v>
      </c>
      <c r="AJ18" s="270">
        <f>SUMIF(BG8:BG18,1, AJ8:AJ18)</f>
        <v>0</v>
      </c>
      <c r="AK18" s="291"/>
      <c r="AL18" s="282">
        <f>SUMIF(BG8:BG18,1, AL8:AL18)</f>
        <v>0</v>
      </c>
      <c r="AM18" s="282">
        <f>SUMIF(BG8:BG18,1, AM8:AM18)</f>
        <v>0</v>
      </c>
      <c r="AN18" s="282">
        <f>SUMIF(BG8:BG18,1, AN8:AN18)</f>
        <v>0</v>
      </c>
      <c r="AO18" s="291"/>
      <c r="AP18" s="283">
        <f>SUMIF(BG8:BG18,1, AP8:AP18)</f>
        <v>15490471.859999999</v>
      </c>
      <c r="AQ18" s="283">
        <f>SUMIF(BG8:BG18,1, AQ8:AQ18)</f>
        <v>0</v>
      </c>
      <c r="AR18" s="283">
        <f>SUMIF(BG8:BG18,1, AR8:AR18)</f>
        <v>0</v>
      </c>
      <c r="AS18" s="15"/>
      <c r="AT18" s="274"/>
      <c r="AU18" s="15"/>
      <c r="AV18" s="15"/>
      <c r="AW18" s="275"/>
      <c r="AX18" s="274"/>
      <c r="AY18" s="274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298"/>
      <c r="BO18" s="298"/>
      <c r="BP18" s="298"/>
      <c r="BQ18" s="298"/>
      <c r="BR18" s="294"/>
      <c r="BS18" s="294"/>
      <c r="BT18" s="15"/>
      <c r="BU18" s="15"/>
      <c r="BV18" s="276"/>
      <c r="BW18" s="15"/>
      <c r="BX18" s="15"/>
      <c r="BY18" s="15"/>
      <c r="BZ18" s="15"/>
      <c r="CA18" s="15"/>
      <c r="CB18" s="274"/>
      <c r="CC18" s="277"/>
      <c r="CD18" s="277"/>
      <c r="CE18" s="277"/>
      <c r="CF18" s="277"/>
    </row>
    <row r="19" spans="1:84" x14ac:dyDescent="0.25">
      <c r="A19" s="300"/>
      <c r="B19" s="299" t="s">
        <v>639</v>
      </c>
      <c r="C19" s="93"/>
      <c r="D19" s="267"/>
      <c r="E19" s="278">
        <f>SUMIF(BG8:BG18,2, E8:E18)</f>
        <v>1173753.47</v>
      </c>
      <c r="F19" s="268">
        <f>SUMIF(BG8:BG18,2, F8:F18)</f>
        <v>1173753.47</v>
      </c>
      <c r="G19" s="301"/>
      <c r="H19" s="113"/>
      <c r="I19" s="104"/>
      <c r="J19" s="279">
        <f>SUMIF(BG8:BG18,2, J8:J18)</f>
        <v>1173753.47</v>
      </c>
      <c r="K19" s="288"/>
      <c r="L19" s="98"/>
      <c r="M19" s="272">
        <f>SUMIF(BG8:BG18,2, M8:M18)</f>
        <v>985745.74</v>
      </c>
      <c r="N19" s="280">
        <f>SUMIF(BG8:BG18,2, N8:N18)</f>
        <v>980791.05</v>
      </c>
      <c r="O19" s="303"/>
      <c r="P19" s="99"/>
      <c r="Q19" s="270">
        <f>SUMIF(BG8:BG18,2, Q8:Q18)</f>
        <v>0</v>
      </c>
      <c r="R19" s="270">
        <f>SUMIF(BG8:BG18,2, R8:R18)</f>
        <v>0</v>
      </c>
      <c r="S19" s="270">
        <f>SUMIF(BG8:BG18,2, S8:S18)</f>
        <v>0</v>
      </c>
      <c r="T19" s="302"/>
      <c r="U19" s="291"/>
      <c r="V19" s="292"/>
      <c r="W19" s="271">
        <f>SUMIF(BG8:BG18,2, W8:W18)</f>
        <v>0</v>
      </c>
      <c r="X19" s="272">
        <f>SUMIF(BG8:BG18,2, X8:X18)</f>
        <v>980791.05</v>
      </c>
      <c r="Y19" s="270">
        <f>SUMIF(BG8:BG18,2, Y8:Y18)</f>
        <v>0</v>
      </c>
      <c r="Z19" s="270">
        <f>SUMIF(BG8:BG18,2, Z8:Z18)</f>
        <v>0</v>
      </c>
      <c r="AA19" s="270">
        <f>SUMIF(BG8:BG18,2, AA8:AA18)</f>
        <v>0</v>
      </c>
      <c r="AB19" s="291"/>
      <c r="AC19" s="293"/>
      <c r="AD19" s="271">
        <f>SUMIF(BG8:BG18,2, AD8:AD18)</f>
        <v>475.94034354059482</v>
      </c>
      <c r="AE19" s="272">
        <f>SUMIF(BG8:BG18,2, AE8:AE18)</f>
        <v>21928.48</v>
      </c>
      <c r="AF19" s="270">
        <f>SUMIF(BG8:BG18,2, AF8:AF18)</f>
        <v>0</v>
      </c>
      <c r="AG19" s="291"/>
      <c r="AH19" s="271">
        <f>SUMIF(BG8:BG18,2, AH8:AH18)</f>
        <v>0</v>
      </c>
      <c r="AI19" s="272">
        <f>SUMIF(BG8:BG18,2, AI8:AI18)</f>
        <v>958862.57</v>
      </c>
      <c r="AJ19" s="270">
        <f>SUMIF(BG8:BG18,2, AJ8:AJ18)</f>
        <v>0</v>
      </c>
      <c r="AK19" s="291"/>
      <c r="AL19" s="282">
        <f>SUMIF(BG8:BG18,2, AL8:AL18)</f>
        <v>0</v>
      </c>
      <c r="AM19" s="282">
        <f>SUMIF(BG8:BG18,2, AM8:AM18)</f>
        <v>0</v>
      </c>
      <c r="AN19" s="282">
        <f>SUMIF(BG8:BG18,2, AN8:AN18)</f>
        <v>0</v>
      </c>
      <c r="AO19" s="291"/>
      <c r="AP19" s="283">
        <f>SUMIF(BG8:BG18,2, AP8:AP18)</f>
        <v>1173753.47</v>
      </c>
      <c r="AQ19" s="283">
        <f>SUMIF(BG8:BG18,2, AQ8:AQ18)</f>
        <v>0</v>
      </c>
      <c r="AR19" s="283">
        <f>SUMIF(BG8:BG18,2, AR8:AR18)</f>
        <v>0</v>
      </c>
      <c r="AS19" s="15"/>
      <c r="AT19" s="274"/>
      <c r="AU19" s="15"/>
      <c r="AV19" s="15"/>
      <c r="AW19" s="275"/>
      <c r="AX19" s="274"/>
      <c r="AY19" s="274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298"/>
      <c r="BO19" s="298"/>
      <c r="BP19" s="298"/>
      <c r="BQ19" s="298"/>
      <c r="BR19" s="294"/>
      <c r="BS19" s="294"/>
      <c r="BT19" s="15"/>
      <c r="BU19" s="15"/>
      <c r="BV19" s="276"/>
      <c r="BW19" s="15"/>
      <c r="BX19" s="15"/>
      <c r="BY19" s="15"/>
      <c r="BZ19" s="15"/>
      <c r="CA19" s="15"/>
      <c r="CB19" s="274"/>
      <c r="CC19" s="277"/>
      <c r="CD19" s="277"/>
      <c r="CE19" s="277"/>
      <c r="CF19" s="277"/>
    </row>
    <row r="20" spans="1:84" x14ac:dyDescent="0.25">
      <c r="A20" s="300"/>
      <c r="B20" s="299" t="s">
        <v>637</v>
      </c>
      <c r="C20" s="93"/>
      <c r="D20" s="267"/>
      <c r="E20" s="278">
        <f>SUM(E8:E19)/4</f>
        <v>325263729.91874999</v>
      </c>
      <c r="F20" s="268">
        <f>SUM(F8:F19)/4</f>
        <v>325263729.91874999</v>
      </c>
      <c r="G20" s="301"/>
      <c r="H20" s="113"/>
      <c r="I20" s="104"/>
      <c r="J20" s="279">
        <f>SUM(J8:J19)/4</f>
        <v>325263729.91874999</v>
      </c>
      <c r="K20" s="288"/>
      <c r="L20" s="98"/>
      <c r="M20" s="272">
        <f>SUM(M8:M19)/4</f>
        <v>1393555.0774999999</v>
      </c>
      <c r="N20" s="280">
        <f>SUM(N8:N19)/4</f>
        <v>292536780.23624998</v>
      </c>
      <c r="O20" s="303"/>
      <c r="P20" s="99"/>
      <c r="Q20" s="270">
        <f>SUM(Q8:Q19)/4</f>
        <v>0</v>
      </c>
      <c r="R20" s="270">
        <f>SUM(R8:R19)/4</f>
        <v>0</v>
      </c>
      <c r="S20" s="270">
        <f>SUM(S8:S19)/4</f>
        <v>0</v>
      </c>
      <c r="T20" s="302"/>
      <c r="U20" s="291"/>
      <c r="V20" s="292"/>
      <c r="W20" s="271">
        <f>SUM(W8:W19)/4</f>
        <v>0</v>
      </c>
      <c r="X20" s="272">
        <f>SUM(X8:X19)/4</f>
        <v>1390458.39625</v>
      </c>
      <c r="Y20" s="270">
        <f>SUM(Y8:Y19)/4</f>
        <v>0</v>
      </c>
      <c r="Z20" s="270">
        <f>SUM(Z8:Z19)/4</f>
        <v>0</v>
      </c>
      <c r="AA20" s="270">
        <f>SUM(AA8:AA19)/4</f>
        <v>0</v>
      </c>
      <c r="AB20" s="291"/>
      <c r="AC20" s="293"/>
      <c r="AD20" s="271">
        <f>SUM(AD8:AD19)/4</f>
        <v>297.46271471287179</v>
      </c>
      <c r="AE20" s="272">
        <f>SUM(AE8:AE19)/4</f>
        <v>13705.3</v>
      </c>
      <c r="AF20" s="270">
        <f>SUM(AF8:AF19)/4</f>
        <v>0</v>
      </c>
      <c r="AG20" s="291"/>
      <c r="AH20" s="271">
        <f>SUM(AH8:AH19)/4</f>
        <v>0</v>
      </c>
      <c r="AI20" s="272">
        <f>SUM(AI8:AI19)/4</f>
        <v>1376753.0962499999</v>
      </c>
      <c r="AJ20" s="270">
        <f>SUM(AJ8:AJ19)/4</f>
        <v>0</v>
      </c>
      <c r="AK20" s="291"/>
      <c r="AL20" s="282">
        <f>SUM(AL8:AL19)/4</f>
        <v>0</v>
      </c>
      <c r="AM20" s="282">
        <f>SUM(AM8:AM19)/4</f>
        <v>0</v>
      </c>
      <c r="AN20" s="282">
        <f>SUM(AN8:AN19)/4</f>
        <v>0</v>
      </c>
      <c r="AO20" s="291"/>
      <c r="AP20" s="283">
        <f>SUM(AP8:AP19)/4</f>
        <v>16224067.778749999</v>
      </c>
      <c r="AQ20" s="283">
        <f>SUM(AQ8:AQ19)/4</f>
        <v>0</v>
      </c>
      <c r="AR20" s="283">
        <f>SUM(AR8:AR19)/4</f>
        <v>0</v>
      </c>
      <c r="AS20" s="15"/>
      <c r="AT20" s="274"/>
      <c r="AU20" s="15"/>
      <c r="AV20" s="15"/>
      <c r="AW20" s="275"/>
      <c r="AX20" s="274"/>
      <c r="AY20" s="274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8"/>
      <c r="BO20" s="298"/>
      <c r="BP20" s="298"/>
      <c r="BQ20" s="298"/>
      <c r="BR20" s="294"/>
      <c r="BS20" s="294"/>
      <c r="BT20" s="15"/>
      <c r="BU20" s="15"/>
      <c r="BV20" s="276"/>
      <c r="BW20" s="15"/>
      <c r="BX20" s="15"/>
      <c r="BY20" s="15"/>
      <c r="BZ20" s="15"/>
      <c r="CA20" s="15"/>
      <c r="CB20" s="274"/>
      <c r="CC20" s="277"/>
      <c r="CD20" s="277"/>
      <c r="CE20" s="277"/>
      <c r="CF20" s="277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fh/p6f+worARDTj3ruePcTV3TgYtpZ7n3sO1xoNE2UEKjC6tmb/eQagaKWzlWnyhj9FfIIjB+KVoyp3Ex+qZzw==" saltValue="QT8yglTegemd9MZ/MJI11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5"/>
      <c r="B11" s="266"/>
      <c r="C11" s="266"/>
      <c r="D11" s="267"/>
      <c r="E11" s="268"/>
      <c r="F11" s="269"/>
      <c r="G11" s="268"/>
      <c r="H11" s="269"/>
      <c r="I11" s="268"/>
      <c r="J11" s="270"/>
      <c r="K11" s="270"/>
      <c r="L11" s="270"/>
      <c r="M11" s="15"/>
      <c r="N11" s="270"/>
      <c r="O11" s="270"/>
      <c r="P11" s="270"/>
      <c r="Q11" s="15"/>
      <c r="R11" s="271"/>
      <c r="S11" s="271"/>
      <c r="T11" s="271"/>
      <c r="U11" s="272"/>
      <c r="V11" s="272"/>
      <c r="W11" s="272"/>
      <c r="X11" s="270"/>
      <c r="Y11" s="270"/>
      <c r="Z11" s="270"/>
      <c r="AA11" s="273"/>
      <c r="AB11" s="274"/>
      <c r="AC11" s="15"/>
      <c r="AD11" s="15"/>
      <c r="AE11" s="275"/>
      <c r="AF11" s="274"/>
      <c r="AG11" s="274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276"/>
      <c r="BE11" s="15"/>
      <c r="BF11" s="277"/>
      <c r="BG11" s="277"/>
      <c r="BH11" s="277"/>
      <c r="BI11" s="277"/>
      <c r="BJ11" s="274"/>
      <c r="BK11" s="277"/>
      <c r="BL11" s="277"/>
      <c r="BM11" s="277"/>
      <c r="BN11" s="277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5"/>
      <c r="B13" s="266"/>
      <c r="C13" s="266"/>
      <c r="D13" s="267"/>
      <c r="E13" s="268"/>
      <c r="F13" s="269"/>
      <c r="G13" s="268"/>
      <c r="H13" s="269"/>
      <c r="I13" s="268"/>
      <c r="J13" s="270"/>
      <c r="K13" s="270"/>
      <c r="L13" s="270"/>
      <c r="M13" s="15"/>
      <c r="N13" s="270"/>
      <c r="O13" s="270"/>
      <c r="P13" s="270"/>
      <c r="Q13" s="15"/>
      <c r="R13" s="271"/>
      <c r="S13" s="271"/>
      <c r="T13" s="271"/>
      <c r="U13" s="272"/>
      <c r="V13" s="272"/>
      <c r="W13" s="272"/>
      <c r="X13" s="270"/>
      <c r="Y13" s="270"/>
      <c r="Z13" s="270"/>
      <c r="AA13" s="273"/>
      <c r="AB13" s="274"/>
      <c r="AC13" s="15"/>
      <c r="AD13" s="15"/>
      <c r="AE13" s="275"/>
      <c r="AF13" s="274"/>
      <c r="AG13" s="274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6"/>
      <c r="BE13" s="15"/>
      <c r="BF13" s="15"/>
      <c r="BG13" s="15"/>
      <c r="BH13" s="15"/>
      <c r="BI13" s="15"/>
      <c r="BJ13" s="274"/>
      <c r="BK13" s="277"/>
      <c r="BL13" s="277"/>
      <c r="BM13" s="277"/>
      <c r="BN13" s="277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5"/>
      <c r="B16" s="266"/>
      <c r="C16" s="266"/>
      <c r="D16" s="267"/>
      <c r="E16" s="268"/>
      <c r="F16" s="269"/>
      <c r="G16" s="268"/>
      <c r="H16" s="269"/>
      <c r="I16" s="268"/>
      <c r="J16" s="270"/>
      <c r="K16" s="270"/>
      <c r="L16" s="270"/>
      <c r="M16" s="15"/>
      <c r="N16" s="270"/>
      <c r="O16" s="270"/>
      <c r="P16" s="270"/>
      <c r="Q16" s="15"/>
      <c r="R16" s="271"/>
      <c r="S16" s="271"/>
      <c r="T16" s="271"/>
      <c r="U16" s="272"/>
      <c r="V16" s="272"/>
      <c r="W16" s="272"/>
      <c r="X16" s="270"/>
      <c r="Y16" s="270"/>
      <c r="Z16" s="270"/>
      <c r="AA16" s="273"/>
      <c r="AB16" s="274"/>
      <c r="AC16" s="15"/>
      <c r="AD16" s="15"/>
      <c r="AE16" s="275"/>
      <c r="AF16" s="274"/>
      <c r="AG16" s="274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276"/>
      <c r="BE16" s="15"/>
      <c r="BF16" s="15"/>
      <c r="BG16" s="15"/>
      <c r="BH16" s="15"/>
      <c r="BI16" s="15"/>
      <c r="BJ16" s="274"/>
      <c r="BK16" s="277"/>
      <c r="BL16" s="277"/>
      <c r="BM16" s="277"/>
      <c r="BN16" s="277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85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85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85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V0Ho0dPsFRjlsqlgH1Aoy8KQsUj4jIs0jg+svImeFnRRJndGuU8UJVhSkz4MpgJiYXEV7VvgZ6lqSYxFCBAUpA==" saltValue="Z2ZLdh8mvF/PphpD6ucoj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+fXh4R50xL1G8S6C6msa+u9RXnzOFvksq9ohQ0yVyfbvUYcTbqSOD7ZpjNaUcImIXrH9ZLaDk1iw4v8No2ECRg==" saltValue="o/ox4Pb1SxOujpIKKhTjD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YE3KEk6AbUWw+IeEUuk1t+zt2UBbUT9ep5aHBkdOFQY5fSW9NZnio3eHbC0gQ4jTHPhSxgc0Q8AgOS+ykxuMKw==" saltValue="U8cHqsII7sFyKOHU9Xxqb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