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A558577C-C29D-4751-BB0D-049C3AE26807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9" i="82" l="1"/>
  <c r="AR38" i="82"/>
  <c r="AQ39" i="82"/>
  <c r="AQ38" i="82"/>
  <c r="AP39" i="82"/>
  <c r="AP38" i="82"/>
  <c r="AN39" i="82"/>
  <c r="AN38" i="82"/>
  <c r="AM39" i="82"/>
  <c r="AM38" i="82"/>
  <c r="AL39" i="82"/>
  <c r="AL38" i="82"/>
  <c r="AJ39" i="82"/>
  <c r="AJ38" i="82"/>
  <c r="AI39" i="82"/>
  <c r="AI38" i="82"/>
  <c r="AH39" i="82"/>
  <c r="AH38" i="82"/>
  <c r="AF39" i="82"/>
  <c r="AF38" i="82"/>
  <c r="AE39" i="82"/>
  <c r="AE38" i="82"/>
  <c r="AD39" i="82"/>
  <c r="AD38" i="82"/>
  <c r="AA39" i="82"/>
  <c r="AA38" i="82"/>
  <c r="Z39" i="82"/>
  <c r="Z38" i="82"/>
  <c r="Y39" i="82"/>
  <c r="Y38" i="82"/>
  <c r="X39" i="82"/>
  <c r="X38" i="82"/>
  <c r="W39" i="82"/>
  <c r="W38" i="82"/>
  <c r="S39" i="82"/>
  <c r="S38" i="82"/>
  <c r="R39" i="82"/>
  <c r="R38" i="82"/>
  <c r="Q39" i="82"/>
  <c r="Q38" i="82"/>
  <c r="N39" i="82"/>
  <c r="N38" i="82"/>
  <c r="M39" i="82"/>
  <c r="M38" i="82"/>
  <c r="J39" i="82"/>
  <c r="J38" i="82"/>
  <c r="F39" i="82"/>
  <c r="F38" i="82"/>
  <c r="E39" i="82"/>
  <c r="E38" i="82"/>
  <c r="AR36" i="82"/>
  <c r="AN36" i="82"/>
  <c r="AM36" i="82"/>
  <c r="AI36" i="82"/>
  <c r="AH36" i="82"/>
  <c r="AD36" i="82"/>
  <c r="AA36" i="82"/>
  <c r="X36" i="82"/>
  <c r="W36" i="82"/>
  <c r="Q36" i="82"/>
  <c r="N36" i="82"/>
  <c r="F36" i="82"/>
  <c r="F40" i="82" s="1"/>
  <c r="E36" i="82"/>
  <c r="AR26" i="82"/>
  <c r="AR40" i="82" s="1"/>
  <c r="AQ26" i="82"/>
  <c r="AQ36" i="82" s="1"/>
  <c r="AP26" i="82"/>
  <c r="AP36" i="82" s="1"/>
  <c r="AN26" i="82"/>
  <c r="AN40" i="82" s="1"/>
  <c r="AM26" i="82"/>
  <c r="AM40" i="82" s="1"/>
  <c r="AL26" i="82"/>
  <c r="AL36" i="82" s="1"/>
  <c r="AJ26" i="82"/>
  <c r="AJ36" i="82" s="1"/>
  <c r="AI26" i="82"/>
  <c r="AI40" i="82" s="1"/>
  <c r="AH26" i="82"/>
  <c r="AH40" i="82" s="1"/>
  <c r="AF26" i="82"/>
  <c r="AF36" i="82" s="1"/>
  <c r="AE26" i="82"/>
  <c r="AD26" i="82"/>
  <c r="AD40" i="82" s="1"/>
  <c r="AA26" i="82"/>
  <c r="AA40" i="82" s="1"/>
  <c r="Z26" i="82"/>
  <c r="Z36" i="82" s="1"/>
  <c r="Y26" i="82"/>
  <c r="Y36" i="82" s="1"/>
  <c r="X26" i="82"/>
  <c r="X40" i="82" s="1"/>
  <c r="W26" i="82"/>
  <c r="W40" i="82" s="1"/>
  <c r="S26" i="82"/>
  <c r="S36" i="82" s="1"/>
  <c r="R26" i="82"/>
  <c r="R36" i="82" s="1"/>
  <c r="Q26" i="82"/>
  <c r="Q40" i="82" s="1"/>
  <c r="N26" i="82"/>
  <c r="N40" i="82" s="1"/>
  <c r="M26" i="82"/>
  <c r="M36" i="82" s="1"/>
  <c r="J26" i="82"/>
  <c r="J36" i="82" s="1"/>
  <c r="F26" i="82"/>
  <c r="E26" i="82"/>
  <c r="E40" i="82" s="1"/>
  <c r="AW39" i="75"/>
  <c r="AW38" i="75"/>
  <c r="AV39" i="75"/>
  <c r="AV38" i="75"/>
  <c r="AU39" i="75"/>
  <c r="AU38" i="75"/>
  <c r="AS39" i="75"/>
  <c r="AS38" i="75"/>
  <c r="AR39" i="75"/>
  <c r="AR38" i="75"/>
  <c r="AQ39" i="75"/>
  <c r="AQ38" i="75"/>
  <c r="AN39" i="75"/>
  <c r="AN38" i="75"/>
  <c r="AM39" i="75"/>
  <c r="AM38" i="75"/>
  <c r="AL39" i="75"/>
  <c r="AL38" i="75"/>
  <c r="AI39" i="75"/>
  <c r="AI38" i="75"/>
  <c r="AH39" i="75"/>
  <c r="AH38" i="75"/>
  <c r="AG39" i="75"/>
  <c r="AG38" i="75"/>
  <c r="AD39" i="75"/>
  <c r="AD38" i="75"/>
  <c r="AC39" i="75"/>
  <c r="AC38" i="75"/>
  <c r="AO39" i="75"/>
  <c r="AO38" i="75"/>
  <c r="AJ39" i="75"/>
  <c r="AJ38" i="75"/>
  <c r="Z39" i="75"/>
  <c r="Z38" i="75"/>
  <c r="V39" i="75"/>
  <c r="V38" i="75"/>
  <c r="Y39" i="75"/>
  <c r="Y38" i="75"/>
  <c r="X39" i="75"/>
  <c r="X38" i="75"/>
  <c r="W39" i="75"/>
  <c r="W38" i="75"/>
  <c r="R39" i="75"/>
  <c r="R38" i="75"/>
  <c r="Q39" i="75"/>
  <c r="Q38" i="75"/>
  <c r="P39" i="75"/>
  <c r="P38" i="75"/>
  <c r="M39" i="75"/>
  <c r="M38" i="75"/>
  <c r="L39" i="75"/>
  <c r="L38" i="75"/>
  <c r="I39" i="75"/>
  <c r="I38" i="75"/>
  <c r="F39" i="75"/>
  <c r="F38" i="75"/>
  <c r="E39" i="75"/>
  <c r="E38" i="75"/>
  <c r="AW36" i="75"/>
  <c r="AS36" i="75"/>
  <c r="AR36" i="75"/>
  <c r="AM36" i="75"/>
  <c r="AL36" i="75"/>
  <c r="AG36" i="75"/>
  <c r="AD36" i="75"/>
  <c r="AJ36" i="75"/>
  <c r="Z36" i="75"/>
  <c r="X36" i="75"/>
  <c r="W36" i="75"/>
  <c r="P36" i="75"/>
  <c r="M36" i="75"/>
  <c r="F36" i="75"/>
  <c r="E36" i="75"/>
  <c r="AW26" i="75"/>
  <c r="AW40" i="75" s="1"/>
  <c r="AV26" i="75"/>
  <c r="AV36" i="75" s="1"/>
  <c r="AU26" i="75"/>
  <c r="AU36" i="75" s="1"/>
  <c r="AS26" i="75"/>
  <c r="AS40" i="75" s="1"/>
  <c r="AR26" i="75"/>
  <c r="AR40" i="75" s="1"/>
  <c r="AQ26" i="75"/>
  <c r="AQ36" i="75" s="1"/>
  <c r="AN26" i="75"/>
  <c r="AN36" i="75" s="1"/>
  <c r="AM26" i="75"/>
  <c r="AM40" i="75" s="1"/>
  <c r="AL26" i="75"/>
  <c r="AL40" i="75" s="1"/>
  <c r="AI26" i="75"/>
  <c r="AI36" i="75" s="1"/>
  <c r="AH26" i="75"/>
  <c r="AH36" i="75" s="1"/>
  <c r="AG26" i="75"/>
  <c r="AG40" i="75" s="1"/>
  <c r="AD26" i="75"/>
  <c r="AD40" i="75" s="1"/>
  <c r="AC26" i="75"/>
  <c r="AC36" i="75" s="1"/>
  <c r="AO26" i="75"/>
  <c r="AO36" i="75" s="1"/>
  <c r="AJ26" i="75"/>
  <c r="AJ40" i="75" s="1"/>
  <c r="Z26" i="75"/>
  <c r="Z40" i="75" s="1"/>
  <c r="V26" i="75"/>
  <c r="V36" i="75" s="1"/>
  <c r="Y26" i="75"/>
  <c r="Y36" i="75" s="1"/>
  <c r="X26" i="75"/>
  <c r="X40" i="75" s="1"/>
  <c r="W26" i="75"/>
  <c r="W40" i="75" s="1"/>
  <c r="R26" i="75"/>
  <c r="R36" i="75" s="1"/>
  <c r="Q26" i="75"/>
  <c r="Q36" i="75" s="1"/>
  <c r="P26" i="75"/>
  <c r="P40" i="75" s="1"/>
  <c r="M26" i="75"/>
  <c r="M40" i="75" s="1"/>
  <c r="L26" i="75"/>
  <c r="L36" i="75" s="1"/>
  <c r="I26" i="75"/>
  <c r="I36" i="75" s="1"/>
  <c r="F26" i="75"/>
  <c r="F40" i="75" s="1"/>
  <c r="E26" i="75"/>
  <c r="E40" i="75" s="1"/>
  <c r="AS6" i="75"/>
  <c r="AC6" i="75"/>
  <c r="AE36" i="82" l="1"/>
  <c r="AE40" i="82" s="1"/>
  <c r="M40" i="82"/>
  <c r="S40" i="82"/>
  <c r="Z40" i="82"/>
  <c r="AF40" i="82"/>
  <c r="AL40" i="82"/>
  <c r="AQ40" i="82"/>
  <c r="J40" i="82"/>
  <c r="R40" i="82"/>
  <c r="Y40" i="82"/>
  <c r="AJ40" i="82"/>
  <c r="AP40" i="82"/>
  <c r="Y40" i="75"/>
  <c r="L40" i="75"/>
  <c r="R40" i="75"/>
  <c r="V40" i="75"/>
  <c r="AC40" i="75"/>
  <c r="AI40" i="75"/>
  <c r="AQ40" i="75"/>
  <c r="AV40" i="75"/>
  <c r="AO40" i="75"/>
  <c r="AH40" i="75"/>
  <c r="AN40" i="75"/>
  <c r="AU40" i="75"/>
  <c r="I40" i="75"/>
  <c r="Q40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0" authorId="0" shapeId="0" xr:uid="{6DFD938E-94AD-4CC7-99E7-BE430CC1BA1E}">
      <text>
        <r>
          <rPr>
            <sz val="10"/>
            <color indexed="81"/>
            <rFont val="Arial"/>
            <family val="2"/>
          </rPr>
          <t>Original - _x000D_
329,982,900_x000D_
Change Order - _x000D_
11,977,768</t>
        </r>
      </text>
    </comment>
    <comment ref="E11" authorId="0" shapeId="0" xr:uid="{80A8B774-EB45-48D0-A4ED-51488744292A}">
      <text>
        <r>
          <rPr>
            <sz val="10"/>
            <color indexed="81"/>
            <rFont val="Arial"/>
            <family val="2"/>
          </rPr>
          <t>Original - _x000D_
5,540,000_x000D_
Change Order - _x000D_
1,111,804</t>
        </r>
      </text>
    </comment>
    <comment ref="E12" authorId="0" shapeId="0" xr:uid="{FA488AF3-B1D9-4974-9A3D-37FFB295573E}">
      <text>
        <r>
          <rPr>
            <sz val="10"/>
            <color indexed="81"/>
            <rFont val="Arial"/>
            <family val="2"/>
          </rPr>
          <t>Original - _x000D_
1,418,584_x000D_
Change Order - _x000D_
194,825,247</t>
        </r>
      </text>
    </comment>
    <comment ref="E14" authorId="0" shapeId="0" xr:uid="{89425B47-5591-4C19-AD0A-52844BEFFBBA}">
      <text>
        <r>
          <rPr>
            <sz val="10"/>
            <color indexed="81"/>
            <rFont val="Arial"/>
            <family val="2"/>
          </rPr>
          <t>Original - _x000D_
14,932,529_x000D_
Change Order - _x000D_
1,550,115</t>
        </r>
      </text>
    </comment>
    <comment ref="E15" authorId="0" shapeId="0" xr:uid="{38F6A505-FD7F-4BA3-9582-40EEA758003C}">
      <text>
        <r>
          <rPr>
            <sz val="10"/>
            <color indexed="81"/>
            <rFont val="Arial"/>
            <family val="2"/>
          </rPr>
          <t>Original - _x000D_
511,278_x000D_
Change Order - _x000D_
44,897,726</t>
        </r>
      </text>
    </comment>
    <comment ref="E17" authorId="0" shapeId="0" xr:uid="{A9682335-27A7-4226-88A0-2C1BB9E49A24}">
      <text>
        <r>
          <rPr>
            <sz val="10"/>
            <color indexed="81"/>
            <rFont val="Arial"/>
            <family val="2"/>
          </rPr>
          <t>Original - _x000D_
40,129,713_x000D_
Change Order - _x000D_
1,445,996</t>
        </r>
      </text>
    </comment>
    <comment ref="E18" authorId="0" shapeId="0" xr:uid="{5D2EA60B-96D0-4784-B2BB-483C173713EF}">
      <text>
        <r>
          <rPr>
            <sz val="10"/>
            <color indexed="81"/>
            <rFont val="Arial"/>
            <family val="2"/>
          </rPr>
          <t>Original - _x000D_
85,000_x000D_
Change Order - _x000D_
9,753,187</t>
        </r>
      </text>
    </comment>
    <comment ref="E21" authorId="0" shapeId="0" xr:uid="{3AA838D5-25ED-44E4-A71B-E6A6101601D2}">
      <text>
        <r>
          <rPr>
            <sz val="10"/>
            <color indexed="81"/>
            <rFont val="Arial"/>
            <family val="2"/>
          </rPr>
          <t>Original - _x000D_
5,542,665_x000D_
Change Order - _x000D_
283,871</t>
        </r>
      </text>
    </comment>
    <comment ref="E22" authorId="0" shapeId="0" xr:uid="{FB3E929A-E5B6-4430-A06E-C6978AA0D803}">
      <text>
        <r>
          <rPr>
            <sz val="10"/>
            <color indexed="81"/>
            <rFont val="Arial"/>
            <family val="2"/>
          </rPr>
          <t>Original - _x000D_
147,718,400_x000D_
Change Order - _x000D_
-193,287</t>
        </r>
      </text>
    </comment>
    <comment ref="E29" authorId="0" shapeId="0" xr:uid="{29153397-7675-4745-AB2C-740A26E76556}">
      <text>
        <r>
          <rPr>
            <sz val="10"/>
            <color indexed="81"/>
            <rFont val="Arial"/>
            <family val="2"/>
          </rPr>
          <t>Original - _x000D_
984,000_x000D_
Change Order - _x000D_
1,289,683</t>
        </r>
      </text>
    </comment>
    <comment ref="E30" authorId="0" shapeId="0" xr:uid="{D0D0E5A1-A9CE-49D1-A935-676EF75E79E5}">
      <text>
        <r>
          <rPr>
            <sz val="10"/>
            <color indexed="81"/>
            <rFont val="Arial"/>
            <family val="2"/>
          </rPr>
          <t>Original - _x000D_
3,825,000_x000D_
Change Order - _x000D_
247,535</t>
        </r>
      </text>
    </comment>
    <comment ref="E31" authorId="0" shapeId="0" xr:uid="{A79B710F-F5CD-4DC6-9553-3490BF92053D}">
      <text>
        <r>
          <rPr>
            <sz val="10"/>
            <color indexed="81"/>
            <rFont val="Arial"/>
            <family val="2"/>
          </rPr>
          <t>Original - _x000D_
319,000_x000D_
Change Order - _x000D_
3,983</t>
        </r>
      </text>
    </comment>
    <comment ref="E33" authorId="0" shapeId="0" xr:uid="{A29F38CB-E30F-4DCC-AAE5-1CF4A413DC58}">
      <text>
        <r>
          <rPr>
            <sz val="10"/>
            <color indexed="81"/>
            <rFont val="Arial"/>
            <family val="2"/>
          </rPr>
          <t>Original - _x000D_
202,000_x000D_
Change Order - _x000D_
-17,423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0" authorId="0" shapeId="0" xr:uid="{8E5E5813-F8E2-41B7-992C-C9F85807D8FB}">
      <text>
        <r>
          <rPr>
            <sz val="10"/>
            <color indexed="81"/>
            <rFont val="Arial"/>
            <family val="2"/>
          </rPr>
          <t>Original - _x000D_
329,982,900_x000D_
Change Order - _x000D_
11,977,768</t>
        </r>
      </text>
    </comment>
    <comment ref="E11" authorId="0" shapeId="0" xr:uid="{7D475791-97DB-4011-88EC-7F3846DC644C}">
      <text>
        <r>
          <rPr>
            <sz val="10"/>
            <color indexed="81"/>
            <rFont val="Arial"/>
            <family val="2"/>
          </rPr>
          <t>Original - _x000D_
5,540,000_x000D_
Change Order - _x000D_
1,111,804</t>
        </r>
      </text>
    </comment>
    <comment ref="E12" authorId="0" shapeId="0" xr:uid="{EAB5026B-6399-4849-BF3E-2499274C8D28}">
      <text>
        <r>
          <rPr>
            <sz val="10"/>
            <color indexed="81"/>
            <rFont val="Arial"/>
            <family val="2"/>
          </rPr>
          <t>Original - _x000D_
1,418,584_x000D_
Change Order - _x000D_
194,825,247</t>
        </r>
      </text>
    </comment>
    <comment ref="E14" authorId="0" shapeId="0" xr:uid="{BAD522C2-C33F-4DDA-B3A8-2F38259A2507}">
      <text>
        <r>
          <rPr>
            <sz val="10"/>
            <color indexed="81"/>
            <rFont val="Arial"/>
            <family val="2"/>
          </rPr>
          <t>Original - _x000D_
14,932,529_x000D_
Change Order - _x000D_
1,550,115</t>
        </r>
      </text>
    </comment>
    <comment ref="E15" authorId="0" shapeId="0" xr:uid="{2A4353D8-85CB-4A4D-85FB-7169754999F4}">
      <text>
        <r>
          <rPr>
            <sz val="10"/>
            <color indexed="81"/>
            <rFont val="Arial"/>
            <family val="2"/>
          </rPr>
          <t>Original - _x000D_
511,278_x000D_
Change Order - _x000D_
44,897,726</t>
        </r>
      </text>
    </comment>
    <comment ref="E17" authorId="0" shapeId="0" xr:uid="{E1D52AFA-57A7-4BBE-82AD-E99C043D16CE}">
      <text>
        <r>
          <rPr>
            <sz val="10"/>
            <color indexed="81"/>
            <rFont val="Arial"/>
            <family val="2"/>
          </rPr>
          <t>Original - _x000D_
40,129,713_x000D_
Change Order - _x000D_
1,445,996</t>
        </r>
      </text>
    </comment>
    <comment ref="E18" authorId="0" shapeId="0" xr:uid="{B43B8770-084B-49BA-B6F7-D06813B377EE}">
      <text>
        <r>
          <rPr>
            <sz val="10"/>
            <color indexed="81"/>
            <rFont val="Arial"/>
            <family val="2"/>
          </rPr>
          <t>Original - _x000D_
85,000_x000D_
Change Order - _x000D_
9,753,187</t>
        </r>
      </text>
    </comment>
    <comment ref="E21" authorId="0" shapeId="0" xr:uid="{F9BF85BF-FE4E-4737-B871-2B852130094D}">
      <text>
        <r>
          <rPr>
            <sz val="10"/>
            <color indexed="81"/>
            <rFont val="Arial"/>
            <family val="2"/>
          </rPr>
          <t>Original - _x000D_
5,542,665_x000D_
Change Order - _x000D_
283,871</t>
        </r>
      </text>
    </comment>
    <comment ref="E22" authorId="0" shapeId="0" xr:uid="{A6955951-8484-4B82-8019-A80573822A95}">
      <text>
        <r>
          <rPr>
            <sz val="10"/>
            <color indexed="81"/>
            <rFont val="Arial"/>
            <family val="2"/>
          </rPr>
          <t>Original - _x000D_
147,718,400_x000D_
Change Order - _x000D_
-193,287</t>
        </r>
      </text>
    </comment>
    <comment ref="E29" authorId="0" shapeId="0" xr:uid="{65BB6233-1BFE-41FE-BA76-40DD0FC05066}">
      <text>
        <r>
          <rPr>
            <sz val="10"/>
            <color indexed="81"/>
            <rFont val="Arial"/>
            <family val="2"/>
          </rPr>
          <t>Original - _x000D_
984,000_x000D_
Change Order - _x000D_
1,289,683</t>
        </r>
      </text>
    </comment>
    <comment ref="E30" authorId="0" shapeId="0" xr:uid="{A09EE4CA-9D81-432D-80AC-23203FA829A5}">
      <text>
        <r>
          <rPr>
            <sz val="10"/>
            <color indexed="81"/>
            <rFont val="Arial"/>
            <family val="2"/>
          </rPr>
          <t>Original - _x000D_
3,825,000_x000D_
Change Order - _x000D_
247,535</t>
        </r>
      </text>
    </comment>
    <comment ref="E31" authorId="0" shapeId="0" xr:uid="{489032AC-B4EA-40C8-BA7C-C444457B81E0}">
      <text>
        <r>
          <rPr>
            <sz val="10"/>
            <color indexed="81"/>
            <rFont val="Arial"/>
            <family val="2"/>
          </rPr>
          <t>Original - _x000D_
319,000_x000D_
Change Order - _x000D_
3,983</t>
        </r>
      </text>
    </comment>
    <comment ref="E33" authorId="0" shapeId="0" xr:uid="{58F72985-4147-43ED-8F87-DD8E3B542598}">
      <text>
        <r>
          <rPr>
            <sz val="10"/>
            <color indexed="81"/>
            <rFont val="Arial"/>
            <family val="2"/>
          </rPr>
          <t>Original - _x000D_
202,000_x000D_
Change Order - _x000D_
-17,423</t>
        </r>
      </text>
    </comment>
  </commentList>
</comments>
</file>

<file path=xl/sharedStrings.xml><?xml version="1.0" encoding="utf-8"?>
<sst xmlns="http://schemas.openxmlformats.org/spreadsheetml/2006/main" count="4948" uniqueCount="694">
  <si>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</si>
  <si>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</si>
  <si>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</si>
  <si>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</si>
  <si>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</si>
  <si>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</si>
  <si>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</si>
  <si>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</si>
  <si>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</si>
  <si>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</si>
  <si>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</si>
  <si>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</si>
  <si>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</si>
  <si>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</si>
  <si>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</si>
  <si>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</si>
  <si>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</si>
  <si>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</si>
  <si>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</si>
  <si>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</si>
  <si>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</si>
  <si>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</si>
  <si>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</si>
  <si>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</si>
  <si>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</si>
  <si>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</si>
  <si>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</si>
  <si>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</si>
  <si>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</si>
  <si>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</si>
  <si>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</si>
  <si>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</si>
  <si>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</si>
  <si>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</si>
  <si>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</si>
  <si>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</si>
  <si>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</si>
  <si>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</si>
  <si>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</si>
  <si>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</si>
  <si>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</si>
  <si>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</si>
  <si>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</si>
  <si>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</si>
  <si>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</si>
  <si>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</si>
  <si>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</si>
  <si>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</si>
  <si>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</si>
  <si>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</si>
  <si>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</si>
  <si>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</si>
  <si>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</si>
  <si>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</si>
  <si>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</si>
  <si>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</si>
  <si>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</si>
  <si>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</si>
  <si>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</si>
  <si>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</si>
  <si>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</si>
  <si>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</si>
  <si>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</si>
  <si>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</si>
  <si>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</si>
  <si>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</si>
  <si>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</si>
  <si>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</si>
  <si>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</si>
  <si>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</si>
  <si>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</si>
  <si>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</si>
  <si>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</si>
  <si>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</si>
  <si>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</si>
  <si>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</si>
  <si>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</si>
  <si>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</si>
  <si>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</si>
  <si>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</si>
  <si>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</si>
  <si>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</si>
  <si>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</si>
  <si>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</si>
  <si>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</si>
  <si>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</si>
  <si>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</si>
  <si>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</si>
  <si>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</si>
  <si>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</si>
  <si>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</si>
  <si>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</si>
  <si>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</si>
  <si>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</si>
  <si>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</si>
  <si>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</si>
  <si>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</si>
  <si>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</si>
  <si>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</si>
  <si>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</si>
  <si>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</si>
  <si>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</si>
  <si>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</si>
  <si>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</si>
  <si>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</si>
  <si>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</si>
  <si>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</si>
  <si>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</si>
  <si>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</si>
  <si>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</si>
  <si>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</si>
  <si>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</si>
  <si>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</si>
  <si>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</si>
  <si>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</si>
  <si>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</si>
  <si>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</si>
  <si>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</si>
  <si>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</si>
  <si>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</si>
  <si>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</si>
  <si>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</si>
  <si>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</si>
  <si>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</si>
  <si>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</si>
  <si>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</si>
  <si>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</si>
  <si>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</si>
  <si>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</si>
  <si>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</si>
  <si>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</si>
  <si>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</si>
  <si>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</si>
  <si>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</si>
  <si>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</si>
  <si>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</si>
  <si>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</si>
  <si>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</si>
  <si>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</si>
  <si>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</si>
  <si>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</si>
  <si>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</si>
  <si>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</si>
  <si>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</si>
  <si>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</si>
  <si>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</si>
  <si>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</si>
  <si>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</si>
  <si>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</si>
  <si>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</si>
  <si>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</si>
  <si>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</si>
  <si>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</si>
  <si>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</si>
  <si>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</si>
  <si>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</si>
  <si>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</si>
  <si>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</si>
  <si>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</si>
  <si>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</si>
  <si>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</si>
  <si>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</si>
  <si>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</si>
  <si>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</si>
  <si>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</si>
  <si>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</si>
  <si>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</si>
  <si>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</si>
  <si>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</si>
  <si>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</si>
  <si>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</si>
  <si>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</si>
  <si>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</si>
  <si>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</si>
  <si>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</si>
  <si>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</si>
  <si>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</si>
  <si>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</si>
  <si>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</si>
  <si>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</si>
  <si>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</si>
  <si>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</si>
  <si>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</si>
  <si>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</si>
  <si>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</si>
  <si>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</si>
  <si>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</si>
  <si>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</si>
  <si>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</si>
  <si>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</si>
  <si>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</si>
  <si>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</si>
  <si>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</si>
  <si>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</si>
  <si>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</si>
  <si>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</si>
  <si>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</si>
  <si>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</si>
  <si>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</si>
  <si>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</si>
  <si>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</si>
  <si>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</si>
  <si>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</si>
  <si>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</si>
  <si>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</si>
  <si>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</si>
  <si>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</si>
  <si>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</si>
  <si>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</si>
  <si>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</si>
  <si>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</si>
  <si>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</si>
  <si>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</si>
  <si>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</si>
  <si>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</si>
  <si>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</si>
  <si>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</si>
  <si>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</si>
  <si>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</si>
  <si>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</si>
  <si>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</si>
  <si>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</si>
  <si>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</si>
  <si>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</si>
  <si>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</si>
  <si>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</si>
  <si>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</si>
  <si>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</si>
  <si>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</si>
  <si>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</si>
  <si>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</si>
  <si>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</si>
  <si>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</si>
  <si>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</si>
  <si>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</si>
  <si>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</si>
  <si>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</si>
  <si>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</si>
  <si>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</si>
  <si>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</si>
  <si>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</si>
  <si>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</si>
  <si>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</si>
  <si>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</si>
  <si>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</si>
  <si>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</si>
  <si>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</si>
  <si>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</si>
  <si>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</si>
  <si>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</si>
  <si>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</si>
  <si>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</si>
  <si>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</si>
  <si>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</si>
  <si>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</si>
  <si>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</si>
  <si>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</si>
  <si>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</si>
  <si>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</si>
  <si>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</si>
  <si>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</si>
  <si>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</si>
  <si>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</si>
  <si>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</si>
  <si>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</si>
  <si>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</si>
  <si>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</si>
  <si>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</si>
  <si>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</si>
  <si>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</si>
  <si>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</si>
  <si>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</si>
  <si>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</si>
  <si>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</si>
  <si>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</si>
  <si>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</si>
  <si>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</si>
  <si>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</si>
  <si>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</si>
  <si>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</si>
  <si>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</si>
  <si>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</si>
  <si>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</si>
  <si>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</si>
  <si>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</si>
  <si>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</si>
  <si>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</si>
  <si>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</si>
  <si>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</si>
  <si>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</si>
  <si>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</si>
  <si>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</si>
  <si>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</si>
  <si>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</si>
  <si>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</si>
  <si>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</si>
  <si>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</si>
  <si>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</si>
  <si>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</si>
  <si>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</si>
  <si>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</si>
  <si>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</si>
  <si>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</si>
  <si>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</si>
  <si>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</si>
  <si>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</si>
  <si>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</si>
  <si>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</si>
  <si>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</si>
  <si>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</si>
  <si>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</si>
  <si>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</si>
  <si>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</si>
  <si>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</si>
  <si>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</si>
  <si>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</si>
  <si>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</si>
  <si>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</si>
  <si>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</si>
  <si>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</si>
  <si>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</si>
  <si>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</si>
  <si>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</si>
  <si>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</si>
  <si>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</si>
  <si>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</si>
  <si>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</si>
  <si>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</si>
  <si>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</si>
  <si>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</si>
  <si>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</si>
  <si>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</si>
  <si>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</si>
  <si>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</si>
  <si>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</si>
  <si>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</si>
  <si>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</si>
  <si>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</si>
  <si>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</si>
  <si>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</si>
  <si>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</si>
  <si>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</si>
  <si>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</si>
  <si>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</si>
  <si>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</si>
  <si>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</si>
  <si>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</si>
  <si>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</si>
  <si>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</si>
  <si>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</si>
  <si>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</si>
  <si>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</si>
  <si>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</si>
  <si>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</si>
  <si>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</si>
  <si>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</si>
  <si>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</si>
  <si>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</si>
  <si>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</si>
  <si>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</si>
  <si>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</si>
  <si>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</si>
  <si>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</si>
  <si>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</si>
  <si>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</si>
  <si>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</si>
  <si>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</si>
  <si>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</si>
  <si>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</si>
  <si>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</si>
  <si>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</si>
  <si>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</si>
  <si>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</si>
  <si>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</si>
  <si>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</si>
  <si>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</si>
  <si>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</si>
  <si>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</si>
  <si>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</si>
  <si>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</si>
  <si>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</si>
  <si>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</si>
  <si>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</si>
  <si>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</si>
  <si>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</si>
  <si>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</si>
  <si>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</si>
  <si>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</si>
  <si>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</si>
  <si>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</si>
  <si>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</si>
  <si>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</si>
  <si>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</si>
  <si>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</si>
  <si>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</si>
  <si>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</si>
  <si>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</si>
  <si>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</si>
  <si>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</si>
  <si>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</si>
  <si>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</si>
  <si>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</si>
  <si>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</si>
  <si>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</si>
  <si>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</si>
  <si>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</si>
  <si>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</si>
  <si>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</si>
  <si>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</si>
  <si>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</si>
  <si>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</si>
  <si>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</si>
  <si>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</si>
  <si>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</si>
  <si>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</si>
  <si>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</si>
  <si>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</si>
  <si>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</si>
  <si>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</si>
  <si>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</si>
  <si>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</si>
  <si>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</si>
  <si>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</si>
  <si>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</si>
  <si>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</si>
  <si>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</si>
  <si>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</si>
  <si>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</si>
  <si>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</si>
  <si>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</si>
  <si>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</si>
  <si>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</si>
  <si>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</si>
  <si>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</si>
  <si>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</si>
  <si>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</si>
  <si>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</si>
  <si>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</si>
  <si>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</si>
  <si>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</si>
  <si>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</si>
  <si>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</si>
  <si>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</si>
  <si>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</si>
  <si>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</si>
  <si>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</si>
  <si>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</si>
  <si>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</si>
  <si>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</si>
  <si>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</si>
  <si>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</si>
  <si>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</si>
  <si>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</si>
  <si>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</si>
  <si>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</si>
  <si>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</si>
  <si>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</si>
  <si>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</si>
  <si>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</si>
  <si>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</si>
  <si>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</si>
  <si>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</si>
  <si>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</si>
  <si>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</si>
  <si>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</si>
  <si>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</si>
  <si>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</si>
  <si>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</si>
  <si>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</si>
  <si>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</si>
  <si>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</si>
  <si>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</si>
  <si>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</si>
  <si>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</si>
  <si>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</si>
  <si>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</si>
  <si>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</si>
  <si>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</si>
  <si>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</si>
  <si>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</si>
  <si>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</si>
  <si>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</si>
  <si>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</si>
  <si>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</si>
  <si>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</si>
  <si>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</si>
  <si>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</si>
  <si>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</si>
  <si>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</si>
  <si>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</si>
  <si>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</si>
  <si>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</si>
  <si>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</si>
  <si>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</si>
  <si>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</si>
  <si>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</si>
  <si>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</si>
  <si>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</si>
  <si>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</si>
  <si>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</si>
  <si>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</si>
  <si>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</si>
  <si>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</si>
  <si>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</si>
  <si>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</si>
  <si>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</si>
  <si>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</si>
  <si>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</si>
  <si>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</si>
  <si>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</si>
  <si>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</si>
  <si>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</si>
  <si>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</si>
  <si>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</si>
  <si>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</si>
  <si>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</si>
  <si>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</si>
  <si>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</si>
  <si>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</si>
  <si>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</si>
  <si>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</si>
  <si>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</si>
  <si>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</si>
  <si>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</si>
  <si>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</si>
  <si>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</si>
  <si>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</si>
  <si>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</si>
  <si>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</si>
  <si>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</si>
  <si>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</si>
  <si>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</si>
  <si>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</si>
  <si>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</si>
  <si>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</si>
  <si>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</si>
  <si>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</si>
  <si>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</si>
  <si>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</si>
  <si>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</si>
  <si>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</si>
  <si>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</si>
  <si>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</si>
  <si>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</si>
  <si>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</si>
  <si>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</si>
  <si>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</si>
  <si>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</si>
  <si>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</si>
  <si>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</si>
  <si>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</si>
  <si>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</si>
  <si>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</si>
  <si>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</si>
  <si>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</si>
  <si>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</si>
  <si>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</si>
  <si>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</si>
  <si>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</si>
  <si>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</si>
  <si>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</si>
  <si>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</si>
  <si>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</si>
  <si>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</si>
  <si>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</si>
  <si>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</si>
  <si>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</si>
  <si>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</si>
  <si>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</si>
  <si>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</si>
  <si>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</si>
  <si>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</si>
  <si>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</si>
  <si>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</si>
  <si>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</si>
  <si>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</si>
  <si>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</si>
  <si>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</si>
  <si>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</si>
  <si>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</si>
  <si>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</si>
  <si>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</si>
  <si>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</si>
  <si>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</si>
  <si>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</si>
  <si>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</si>
  <si>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</si>
  <si>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</si>
  <si>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</si>
  <si>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</si>
  <si>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</si>
  <si>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</si>
  <si>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</si>
  <si>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</si>
  <si>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</si>
  <si>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</si>
  <si>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</si>
  <si>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</si>
  <si>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</si>
  <si>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</si>
  <si>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</si>
  <si>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</si>
  <si>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</si>
  <si>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</si>
  <si>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</si>
  <si>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</si>
  <si>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</si>
  <si>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</si>
  <si>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</si>
  <si>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</si>
  <si>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</si>
  <si>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</si>
  <si>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</si>
  <si>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</si>
  <si>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</si>
  <si>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</si>
  <si>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</si>
  <si>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</si>
  <si>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</si>
  <si>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</si>
  <si>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</si>
  <si>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</si>
  <si>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</si>
  <si>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</si>
  <si>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</si>
  <si>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</si>
  <si>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</si>
  <si>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</si>
  <si>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</si>
  <si>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</si>
  <si>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</si>
  <si>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</si>
  <si>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</si>
  <si>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</si>
  <si>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>Vince Guillama</t>
  </si>
  <si>
    <t xml:space="preserve">  Closed Jobs</t>
  </si>
  <si>
    <t>Company 15 Grand Totals</t>
  </si>
  <si>
    <t>Company 15 Open Job Totals</t>
  </si>
  <si>
    <t>Company 15 Closed Job Totals</t>
  </si>
  <si>
    <t>ExcelImport</t>
  </si>
  <si>
    <t>Division 55</t>
  </si>
  <si>
    <t xml:space="preserve">    Silver Lake Reservoir Complex Storage Replacement Project</t>
  </si>
  <si>
    <t>Alfredo Bautista</t>
  </si>
  <si>
    <t>55.1191.</t>
  </si>
  <si>
    <t xml:space="preserve">    IEUA RP-5 Liquids Expansion and Solids Treatment Facility</t>
  </si>
  <si>
    <t>Tyler Vanderzee</t>
  </si>
  <si>
    <t>55.1192.</t>
  </si>
  <si>
    <t xml:space="preserve">    IEUA RP-1 Flare Improvements Project</t>
  </si>
  <si>
    <t xml:space="preserve">    East County Advanced Water Purification Project - Package 1</t>
  </si>
  <si>
    <t>Marcos Reyes</t>
  </si>
  <si>
    <t xml:space="preserve">    East County AWP  Project - Management Charge Out</t>
  </si>
  <si>
    <t>55.1202.</t>
  </si>
  <si>
    <t xml:space="preserve">    LACSD - JWPCP Replac of Cryogenic Oxygen Plant 1 and 2</t>
  </si>
  <si>
    <t xml:space="preserve">    East County AWP Project - Package 3</t>
  </si>
  <si>
    <t xml:space="preserve">    East County AWP Package 3  - Management Charge Out</t>
  </si>
  <si>
    <t>55.1227.</t>
  </si>
  <si>
    <t xml:space="preserve">    EMWD - MVRWRF Plant 2B Equipping and Flow Diversion Project</t>
  </si>
  <si>
    <t>Tim Solum</t>
  </si>
  <si>
    <t>55.1233.</t>
  </si>
  <si>
    <t xml:space="preserve">    Rialto Solids Handling Design-Build Project</t>
  </si>
  <si>
    <t>Sean MacGregor</t>
  </si>
  <si>
    <t>55.1246.</t>
  </si>
  <si>
    <t xml:space="preserve">    Padre Dam Package 1 - OVF Fire</t>
  </si>
  <si>
    <t>55.1247.</t>
  </si>
  <si>
    <t xml:space="preserve">    Padre Dam Package 1 - OVF Fire Mgmt Charge Out</t>
  </si>
  <si>
    <t>55.1248.</t>
  </si>
  <si>
    <t xml:space="preserve">    City of Riverside - Digester 5 Rehabilitation</t>
  </si>
  <si>
    <t>Ivette Ayon</t>
  </si>
  <si>
    <t>55.1249.</t>
  </si>
  <si>
    <t xml:space="preserve">    IEUA - RP-1 Solids Thickening Project - EN22044</t>
  </si>
  <si>
    <t>Isaiah Andrade</t>
  </si>
  <si>
    <t>55.1254.</t>
  </si>
  <si>
    <t xml:space="preserve">    City of Banning - Wastewater Treatment Plant Recycled Water</t>
  </si>
  <si>
    <t>55.1255.</t>
  </si>
  <si>
    <t xml:space="preserve">    City of Riverside - RWQCP Emergency Repair</t>
  </si>
  <si>
    <t>55.1256.</t>
  </si>
  <si>
    <t xml:space="preserve">    City of Riverside - OPS</t>
  </si>
  <si>
    <t xml:space="preserve">  Division 55 Open Job Totals</t>
  </si>
  <si>
    <t>55.1230.</t>
  </si>
  <si>
    <t xml:space="preserve">    VVWRA - DAF 3 Replacement</t>
  </si>
  <si>
    <t>55.1231.</t>
  </si>
  <si>
    <t xml:space="preserve">    City of Corona - WRF 1 Aeration System Improvements</t>
  </si>
  <si>
    <t>55.1251.</t>
  </si>
  <si>
    <t xml:space="preserve">    VVWRA Magnesium Hydroxide Feed System Upgrade</t>
  </si>
  <si>
    <t>55.1238.</t>
  </si>
  <si>
    <t xml:space="preserve">    East County Package 5</t>
  </si>
  <si>
    <t>Matt Cain</t>
  </si>
  <si>
    <t>55.1250.</t>
  </si>
  <si>
    <t xml:space="preserve">    VVWRA Digester Dome No. 1 Repair</t>
  </si>
  <si>
    <t>55.1252.</t>
  </si>
  <si>
    <t xml:space="preserve">    Murrieta - Overhead 2025 FY</t>
  </si>
  <si>
    <t>55.1253.</t>
  </si>
  <si>
    <t xml:space="preserve">    Murrieta - Estimating 2025 FY</t>
  </si>
  <si>
    <t>Division 55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</si>
</sst>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55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vEDJ29haKiRtrfb6Ro3Srn/NYk0eVik6hN12Pk+FMrj814JTmyEWrlhQ9MarCrEI4GnKQmpdKzOfIUXkXakfNA==" saltValue="wk8Jo4SE1HdGd7eY/BEXZ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640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566</v>
      </c>
      <c r="B9" s="234" t="s">
        <v>641</v>
      </c>
      <c r="C9" s="234" t="s">
        <v>642</v>
      </c>
      <c r="D9" s="235"/>
      <c r="E9" s="236">
        <v>4745000</v>
      </c>
      <c r="F9" s="237">
        <v>4745000</v>
      </c>
      <c r="G9" s="238"/>
      <c r="H9" s="176"/>
      <c r="I9" s="239">
        <v>5400000</v>
      </c>
      <c r="J9" s="250"/>
      <c r="K9" s="241"/>
      <c r="L9" s="8">
        <v>5943982.1399999997</v>
      </c>
      <c r="M9" s="242">
        <v>3900000</v>
      </c>
      <c r="N9" s="72"/>
      <c r="O9" s="100"/>
      <c r="P9" s="9"/>
      <c r="Q9" s="9">
        <v>1496972.2000000002</v>
      </c>
      <c r="R9" s="9"/>
      <c r="S9" s="152">
        <v>47453</v>
      </c>
      <c r="T9" s="10"/>
      <c r="U9" s="23"/>
      <c r="V9" s="11"/>
      <c r="W9" s="11"/>
      <c r="X9" s="8">
        <v>3831419.05</v>
      </c>
      <c r="Y9" s="9"/>
      <c r="Z9" s="70">
        <v>1474640.02</v>
      </c>
      <c r="AA9" s="72"/>
      <c r="AB9" s="108"/>
      <c r="AC9" s="9">
        <v>1496972.2000000002</v>
      </c>
      <c r="AD9" s="9"/>
      <c r="AE9" s="10"/>
      <c r="AF9" s="24">
        <v>0.99965172169926808</v>
      </c>
      <c r="AG9" s="11">
        <v>3616536.45</v>
      </c>
      <c r="AH9" s="8">
        <v>3616536.45</v>
      </c>
      <c r="AI9" s="9">
        <v>1125155.5462118927</v>
      </c>
      <c r="AJ9" s="9">
        <v>1463888.17</v>
      </c>
      <c r="AK9" s="10"/>
      <c r="AL9" s="11"/>
      <c r="AM9" s="8">
        <v>214882.6</v>
      </c>
      <c r="AN9" s="9"/>
      <c r="AO9" s="9"/>
      <c r="AP9" s="10"/>
      <c r="AQ9" s="25"/>
      <c r="AR9" s="25"/>
      <c r="AS9" s="25"/>
      <c r="AT9" s="10"/>
      <c r="AU9" s="12">
        <v>5390806.1299999999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5400000</v>
      </c>
      <c r="BF9" s="15">
        <v>3900000</v>
      </c>
      <c r="BG9" s="15">
        <v>1474640.02</v>
      </c>
      <c r="BH9" s="15">
        <v>5235272.3600000003</v>
      </c>
      <c r="BI9" s="15">
        <v>3834064.05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1367828.8799999994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>
        <v>1474640.02</v>
      </c>
      <c r="CC9" s="247" t="s">
        <v>639</v>
      </c>
      <c r="CD9" s="243">
        <v>0</v>
      </c>
      <c r="CE9" s="249">
        <v>4743344</v>
      </c>
      <c r="CF9" s="249">
        <v>3617796.45</v>
      </c>
      <c r="CG9" s="249">
        <v>4743344</v>
      </c>
      <c r="CH9" s="249">
        <v>3617796.45</v>
      </c>
      <c r="CI9" s="248" t="s">
        <v>633</v>
      </c>
      <c r="CJ9" s="249">
        <v>3831419.05</v>
      </c>
      <c r="CK9" s="249">
        <v>214882.6</v>
      </c>
      <c r="CL9" s="249">
        <v>5390806.1299999999</v>
      </c>
      <c r="CM9" s="249">
        <v>0</v>
      </c>
    </row>
    <row r="10" spans="1:102" x14ac:dyDescent="0.25">
      <c r="A10" s="233" t="s">
        <v>643</v>
      </c>
      <c r="B10" s="234" t="s">
        <v>644</v>
      </c>
      <c r="C10" s="234" t="s">
        <v>645</v>
      </c>
      <c r="D10" s="235"/>
      <c r="E10" s="236">
        <v>341960667.66000003</v>
      </c>
      <c r="F10" s="237">
        <v>341960667.66000003</v>
      </c>
      <c r="G10" s="238"/>
      <c r="H10" s="176"/>
      <c r="I10" s="239">
        <v>341443133.70999998</v>
      </c>
      <c r="J10" s="250"/>
      <c r="K10" s="241"/>
      <c r="L10" s="8">
        <v>338611439.45999998</v>
      </c>
      <c r="M10" s="242">
        <v>337732635.70999998</v>
      </c>
      <c r="N10" s="72"/>
      <c r="O10" s="100"/>
      <c r="P10" s="9"/>
      <c r="Q10" s="9">
        <v>5210498</v>
      </c>
      <c r="R10" s="9"/>
      <c r="S10" s="152">
        <v>46568</v>
      </c>
      <c r="T10" s="10"/>
      <c r="U10" s="23"/>
      <c r="V10" s="11"/>
      <c r="W10" s="11"/>
      <c r="X10" s="8">
        <v>299154513.5</v>
      </c>
      <c r="Y10" s="9"/>
      <c r="Z10" s="70">
        <v>3710498</v>
      </c>
      <c r="AA10" s="72"/>
      <c r="AB10" s="108"/>
      <c r="AC10" s="9">
        <v>5210498</v>
      </c>
      <c r="AD10" s="9"/>
      <c r="AE10" s="10"/>
      <c r="AF10" s="24">
        <v>0.84833344582918335</v>
      </c>
      <c r="AG10" s="11">
        <v>282632524.92000002</v>
      </c>
      <c r="AH10" s="8">
        <v>282632524.92000002</v>
      </c>
      <c r="AI10" s="9">
        <v>-36533945.265812308</v>
      </c>
      <c r="AJ10" s="9">
        <v>7900000</v>
      </c>
      <c r="AK10" s="10"/>
      <c r="AL10" s="11"/>
      <c r="AM10" s="8">
        <v>16521988.58</v>
      </c>
      <c r="AN10" s="9"/>
      <c r="AO10" s="9"/>
      <c r="AP10" s="10"/>
      <c r="AQ10" s="25"/>
      <c r="AR10" s="25"/>
      <c r="AS10" s="25"/>
      <c r="AT10" s="10"/>
      <c r="AU10" s="12">
        <v>297529793.07999998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341443133.70999998</v>
      </c>
      <c r="BF10" s="15">
        <v>337732635.70999998</v>
      </c>
      <c r="BG10" s="15">
        <v>3710498</v>
      </c>
      <c r="BH10" s="15">
        <v>341443133.70999998</v>
      </c>
      <c r="BI10" s="15">
        <v>337732635.70999998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5210498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>
        <v>3710498</v>
      </c>
      <c r="CC10" s="247" t="s">
        <v>639</v>
      </c>
      <c r="CD10" s="243">
        <v>0</v>
      </c>
      <c r="CE10" s="249">
        <v>290096519.07999998</v>
      </c>
      <c r="CF10" s="249">
        <v>333162067.70999998</v>
      </c>
      <c r="CG10" s="249">
        <v>290096519.07999998</v>
      </c>
      <c r="CH10" s="249">
        <v>333162067.70999998</v>
      </c>
      <c r="CI10" s="248" t="s">
        <v>633</v>
      </c>
      <c r="CJ10" s="249">
        <v>299154513.5</v>
      </c>
      <c r="CK10" s="249">
        <v>16521988.58</v>
      </c>
      <c r="CL10" s="249">
        <v>297529793.07999998</v>
      </c>
      <c r="CM10" s="249">
        <v>0</v>
      </c>
    </row>
    <row r="11" spans="1:102" x14ac:dyDescent="0.25">
      <c r="A11" s="233" t="s">
        <v>646</v>
      </c>
      <c r="B11" s="234" t="s">
        <v>647</v>
      </c>
      <c r="C11" s="234" t="s">
        <v>645</v>
      </c>
      <c r="D11" s="235"/>
      <c r="E11" s="236">
        <v>6651803.5300000003</v>
      </c>
      <c r="F11" s="237">
        <v>6651803.5300000003</v>
      </c>
      <c r="G11" s="238"/>
      <c r="H11" s="176"/>
      <c r="I11" s="239">
        <v>6651803.5300000003</v>
      </c>
      <c r="J11" s="250"/>
      <c r="K11" s="241"/>
      <c r="L11" s="8">
        <v>6383622.6600000001</v>
      </c>
      <c r="M11" s="242">
        <v>6401803.5300000003</v>
      </c>
      <c r="N11" s="72"/>
      <c r="O11" s="100"/>
      <c r="P11" s="9"/>
      <c r="Q11" s="9">
        <v>250000</v>
      </c>
      <c r="R11" s="9"/>
      <c r="S11" s="152">
        <v>46053</v>
      </c>
      <c r="T11" s="10"/>
      <c r="U11" s="23"/>
      <c r="V11" s="11"/>
      <c r="W11" s="11"/>
      <c r="X11" s="8">
        <v>6393992.6900000004</v>
      </c>
      <c r="Y11" s="9"/>
      <c r="Z11" s="70">
        <v>250000</v>
      </c>
      <c r="AA11" s="72"/>
      <c r="AB11" s="108"/>
      <c r="AC11" s="9">
        <v>250000</v>
      </c>
      <c r="AD11" s="9"/>
      <c r="AE11" s="10"/>
      <c r="AF11" s="24">
        <v>0.95703954170952832</v>
      </c>
      <c r="AG11" s="11">
        <v>5962693.7300000004</v>
      </c>
      <c r="AH11" s="8">
        <v>5962693.7300000004</v>
      </c>
      <c r="AI11" s="9">
        <v>129853.87172263116</v>
      </c>
      <c r="AJ11" s="9">
        <v>350000</v>
      </c>
      <c r="AK11" s="10"/>
      <c r="AL11" s="11"/>
      <c r="AM11" s="8">
        <v>431298.96</v>
      </c>
      <c r="AN11" s="9"/>
      <c r="AO11" s="9"/>
      <c r="AP11" s="10"/>
      <c r="AQ11" s="25"/>
      <c r="AR11" s="25"/>
      <c r="AS11" s="25"/>
      <c r="AT11" s="10"/>
      <c r="AU11" s="12">
        <v>6651803.5099999998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6651803.5300000003</v>
      </c>
      <c r="BF11" s="15">
        <v>6401803.5300000003</v>
      </c>
      <c r="BG11" s="15">
        <v>250000</v>
      </c>
      <c r="BH11" s="15">
        <v>6651803.5300000003</v>
      </c>
      <c r="BI11" s="15">
        <v>6401803.5300000003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250000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>
        <v>250000</v>
      </c>
      <c r="CC11" s="247" t="s">
        <v>639</v>
      </c>
      <c r="CD11" s="243">
        <v>0</v>
      </c>
      <c r="CE11" s="243">
        <v>6366035.4000000004</v>
      </c>
      <c r="CF11" s="243">
        <v>6230352.5300000003</v>
      </c>
      <c r="CG11" s="243">
        <v>6366035.4000000004</v>
      </c>
      <c r="CH11" s="243">
        <v>6230352.5300000003</v>
      </c>
      <c r="CI11" s="248" t="s">
        <v>633</v>
      </c>
      <c r="CJ11" s="249">
        <v>6393992.6900000004</v>
      </c>
      <c r="CK11" s="249">
        <v>431298.96</v>
      </c>
      <c r="CL11" s="249">
        <v>6651803.5099999998</v>
      </c>
      <c r="CM11" s="249">
        <v>0</v>
      </c>
    </row>
    <row r="12" spans="1:102" x14ac:dyDescent="0.25">
      <c r="A12" s="233" t="s">
        <v>562</v>
      </c>
      <c r="B12" s="234" t="s">
        <v>648</v>
      </c>
      <c r="C12" s="234" t="s">
        <v>649</v>
      </c>
      <c r="D12" s="235"/>
      <c r="E12" s="236">
        <v>196243830.78999999</v>
      </c>
      <c r="F12" s="237">
        <v>196243830.78999999</v>
      </c>
      <c r="G12" s="238"/>
      <c r="H12" s="176"/>
      <c r="I12" s="239">
        <v>198075877</v>
      </c>
      <c r="J12" s="250"/>
      <c r="K12" s="241"/>
      <c r="L12" s="8">
        <v>216178378.78999999</v>
      </c>
      <c r="M12" s="242">
        <v>198075877</v>
      </c>
      <c r="N12" s="71"/>
      <c r="O12" s="100"/>
      <c r="P12" s="9"/>
      <c r="Q12" s="9">
        <v>0</v>
      </c>
      <c r="R12" s="9"/>
      <c r="S12" s="152">
        <v>46599</v>
      </c>
      <c r="T12" s="10"/>
      <c r="U12" s="23"/>
      <c r="V12" s="11"/>
      <c r="W12" s="11"/>
      <c r="X12" s="8">
        <v>197489203.19</v>
      </c>
      <c r="Y12" s="9"/>
      <c r="Z12" s="70"/>
      <c r="AA12" s="72"/>
      <c r="AB12" s="108"/>
      <c r="AC12" s="9">
        <v>0</v>
      </c>
      <c r="AD12" s="9"/>
      <c r="AE12" s="10"/>
      <c r="AF12" s="24">
        <v>0.99840651494237176</v>
      </c>
      <c r="AG12" s="11">
        <v>141973459.56</v>
      </c>
      <c r="AH12" s="8">
        <v>141973459.56</v>
      </c>
      <c r="AI12" s="9">
        <v>53645345.410299957</v>
      </c>
      <c r="AJ12" s="9">
        <v>0</v>
      </c>
      <c r="AK12" s="10"/>
      <c r="AL12" s="11"/>
      <c r="AM12" s="8">
        <v>55515743.630000003</v>
      </c>
      <c r="AN12" s="9"/>
      <c r="AO12" s="9"/>
      <c r="AP12" s="10"/>
      <c r="AQ12" s="25"/>
      <c r="AR12" s="25"/>
      <c r="AS12" s="25"/>
      <c r="AT12" s="10"/>
      <c r="AU12" s="12">
        <v>202275062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198075877</v>
      </c>
      <c r="BF12" s="15">
        <v>198075877</v>
      </c>
      <c r="BG12" s="15"/>
      <c r="BH12" s="15">
        <v>197175877</v>
      </c>
      <c r="BI12" s="15">
        <v>197751131.77000001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7454.3700000047684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94"/>
      <c r="CC12" s="247" t="s">
        <v>639</v>
      </c>
      <c r="CD12" s="243">
        <v>0</v>
      </c>
      <c r="CE12" s="243">
        <v>195931018.12</v>
      </c>
      <c r="CF12" s="243">
        <v>142200053.22</v>
      </c>
      <c r="CG12" s="243">
        <v>195931018.12</v>
      </c>
      <c r="CH12" s="243">
        <v>142200053.22</v>
      </c>
      <c r="CI12" s="248" t="s">
        <v>633</v>
      </c>
      <c r="CJ12" s="249">
        <v>197489203.19</v>
      </c>
      <c r="CK12" s="249">
        <v>55515743.630000003</v>
      </c>
      <c r="CL12" s="249">
        <v>202275062</v>
      </c>
      <c r="CM12" s="249">
        <v>0</v>
      </c>
    </row>
    <row r="13" spans="1:102" x14ac:dyDescent="0.25">
      <c r="A13" s="233" t="s">
        <v>563</v>
      </c>
      <c r="B13" s="234" t="s">
        <v>650</v>
      </c>
      <c r="C13" s="234" t="s">
        <v>649</v>
      </c>
      <c r="D13" s="235"/>
      <c r="E13" s="236">
        <v>0</v>
      </c>
      <c r="F13" s="237">
        <v>0</v>
      </c>
      <c r="G13" s="238"/>
      <c r="H13" s="176"/>
      <c r="I13" s="239"/>
      <c r="J13" s="250"/>
      <c r="K13" s="241"/>
      <c r="L13" s="8">
        <v>-600816.89</v>
      </c>
      <c r="M13" s="242">
        <v>-8100000</v>
      </c>
      <c r="N13" s="71"/>
      <c r="O13" s="100"/>
      <c r="P13" s="9"/>
      <c r="Q13" s="9">
        <v>8100000</v>
      </c>
      <c r="R13" s="9"/>
      <c r="S13" s="152">
        <v>46599</v>
      </c>
      <c r="T13" s="10"/>
      <c r="U13" s="23"/>
      <c r="V13" s="11"/>
      <c r="W13" s="11"/>
      <c r="X13" s="8">
        <v>-7760320.3600000003</v>
      </c>
      <c r="Y13" s="9"/>
      <c r="Z13" s="70">
        <v>7779994.2800000003</v>
      </c>
      <c r="AA13" s="71"/>
      <c r="AB13" s="108"/>
      <c r="AC13" s="9">
        <v>8100000</v>
      </c>
      <c r="AD13" s="9"/>
      <c r="AE13" s="10"/>
      <c r="AF13" s="24">
        <v>0.99667469772177664</v>
      </c>
      <c r="AG13" s="11">
        <v>-5975179.5599999996</v>
      </c>
      <c r="AH13" s="8">
        <v>-5975179.5599999996</v>
      </c>
      <c r="AI13" s="9">
        <v>19869.278203665279</v>
      </c>
      <c r="AJ13" s="9">
        <v>5995115.1299999999</v>
      </c>
      <c r="AK13" s="10"/>
      <c r="AL13" s="11"/>
      <c r="AM13" s="8">
        <v>-1785140.8</v>
      </c>
      <c r="AN13" s="9"/>
      <c r="AO13" s="9"/>
      <c r="AP13" s="10"/>
      <c r="AQ13" s="25"/>
      <c r="AR13" s="25"/>
      <c r="AS13" s="25"/>
      <c r="AT13" s="10"/>
      <c r="AU13" s="12">
        <v>0</v>
      </c>
      <c r="AV13" s="12"/>
      <c r="AW13" s="12"/>
      <c r="AX13" s="243"/>
      <c r="AY13" s="244"/>
      <c r="AZ13" s="243"/>
      <c r="BA13" s="243"/>
      <c r="BB13" s="245"/>
      <c r="BC13" s="244"/>
      <c r="BD13" s="244" t="s">
        <v>630</v>
      </c>
      <c r="BE13" s="243">
        <v>0</v>
      </c>
      <c r="BF13" s="15">
        <v>-8100000</v>
      </c>
      <c r="BG13" s="15">
        <v>7779994.2800000003</v>
      </c>
      <c r="BH13" s="243">
        <v>0</v>
      </c>
      <c r="BI13" s="15">
        <v>-7779994.2800000003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7455309.5099999998</v>
      </c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94">
        <v>7779994.2800000003</v>
      </c>
      <c r="CC13" s="247" t="s">
        <v>639</v>
      </c>
      <c r="CD13" s="243">
        <v>0</v>
      </c>
      <c r="CE13" s="243">
        <v>-5975179.5599999996</v>
      </c>
      <c r="CF13" s="243">
        <v>-5995115.1299999999</v>
      </c>
      <c r="CG13" s="243">
        <v>-5975179.5599999996</v>
      </c>
      <c r="CH13" s="243">
        <v>-5995115.1299999999</v>
      </c>
      <c r="CI13" s="248" t="s">
        <v>633</v>
      </c>
      <c r="CJ13" s="249">
        <v>-7760320.3600000003</v>
      </c>
      <c r="CK13" s="249">
        <v>-1785140.8</v>
      </c>
      <c r="CL13" s="249">
        <v>0</v>
      </c>
      <c r="CM13" s="249">
        <v>0</v>
      </c>
    </row>
    <row r="14" spans="1:102" x14ac:dyDescent="0.25">
      <c r="A14" s="233" t="s">
        <v>651</v>
      </c>
      <c r="B14" s="234" t="s">
        <v>652</v>
      </c>
      <c r="C14" s="234" t="s">
        <v>642</v>
      </c>
      <c r="D14" s="235"/>
      <c r="E14" s="236">
        <v>16482643.85</v>
      </c>
      <c r="F14" s="237">
        <v>16482643.85</v>
      </c>
      <c r="G14" s="238"/>
      <c r="H14" s="176"/>
      <c r="I14" s="239">
        <v>16396051.58</v>
      </c>
      <c r="J14" s="250"/>
      <c r="K14" s="241"/>
      <c r="L14" s="8">
        <v>15345707.76</v>
      </c>
      <c r="M14" s="242">
        <v>15220642.58</v>
      </c>
      <c r="N14" s="72"/>
      <c r="O14" s="100"/>
      <c r="P14" s="9"/>
      <c r="Q14" s="9">
        <v>1175409</v>
      </c>
      <c r="R14" s="9"/>
      <c r="S14" s="152">
        <v>46235</v>
      </c>
      <c r="T14" s="10"/>
      <c r="U14" s="23"/>
      <c r="V14" s="11"/>
      <c r="W14" s="11"/>
      <c r="X14" s="8">
        <v>9581713.6500000004</v>
      </c>
      <c r="Y14" s="9"/>
      <c r="Z14" s="70">
        <v>740594.12</v>
      </c>
      <c r="AA14" s="72"/>
      <c r="AB14" s="108"/>
      <c r="AC14" s="9">
        <v>1175409</v>
      </c>
      <c r="AD14" s="9"/>
      <c r="AE14" s="10"/>
      <c r="AF14" s="24">
        <v>0.55075651558108285</v>
      </c>
      <c r="AG14" s="11">
        <v>8228472.1299999999</v>
      </c>
      <c r="AH14" s="8">
        <v>8228472.1299999999</v>
      </c>
      <c r="AI14" s="9">
        <v>-3228751.2958587529</v>
      </c>
      <c r="AJ14" s="9">
        <v>647450.71</v>
      </c>
      <c r="AK14" s="10"/>
      <c r="AL14" s="11"/>
      <c r="AM14" s="8">
        <v>1353241.52</v>
      </c>
      <c r="AN14" s="9"/>
      <c r="AO14" s="9"/>
      <c r="AP14" s="10"/>
      <c r="AQ14" s="25"/>
      <c r="AR14" s="25"/>
      <c r="AS14" s="25"/>
      <c r="AT14" s="10"/>
      <c r="AU14" s="12">
        <v>11225379.779999999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16396051.58</v>
      </c>
      <c r="BF14" s="15">
        <v>15220642.58</v>
      </c>
      <c r="BG14" s="15">
        <v>740594.12</v>
      </c>
      <c r="BH14" s="15">
        <v>16396051.58</v>
      </c>
      <c r="BI14" s="15">
        <v>15220642.58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1175409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94">
        <v>740594.12</v>
      </c>
      <c r="CC14" s="247" t="s">
        <v>639</v>
      </c>
      <c r="CD14" s="243">
        <v>0</v>
      </c>
      <c r="CE14" s="243">
        <v>9077915</v>
      </c>
      <c r="CF14" s="243">
        <v>14940308.279999999</v>
      </c>
      <c r="CG14" s="243">
        <v>9077915</v>
      </c>
      <c r="CH14" s="243">
        <v>14940308.279999999</v>
      </c>
      <c r="CI14" s="248" t="s">
        <v>633</v>
      </c>
      <c r="CJ14" s="249">
        <v>9581713.6500000004</v>
      </c>
      <c r="CK14" s="249">
        <v>1353241.52</v>
      </c>
      <c r="CL14" s="249">
        <v>11225379.779999999</v>
      </c>
      <c r="CM14" s="249">
        <v>0</v>
      </c>
    </row>
    <row r="15" spans="1:102" x14ac:dyDescent="0.25">
      <c r="A15" s="233" t="s">
        <v>564</v>
      </c>
      <c r="B15" s="234" t="s">
        <v>653</v>
      </c>
      <c r="C15" s="234" t="s">
        <v>649</v>
      </c>
      <c r="D15" s="235"/>
      <c r="E15" s="236">
        <v>45409003.560000002</v>
      </c>
      <c r="F15" s="237">
        <v>45409003.560000002</v>
      </c>
      <c r="G15" s="238"/>
      <c r="H15" s="176"/>
      <c r="I15" s="239">
        <v>57722227</v>
      </c>
      <c r="J15" s="250"/>
      <c r="K15" s="241"/>
      <c r="L15" s="8">
        <v>62134392.450000003</v>
      </c>
      <c r="M15" s="242">
        <v>57722227</v>
      </c>
      <c r="N15" s="72"/>
      <c r="O15" s="100"/>
      <c r="P15" s="9"/>
      <c r="Q15" s="9">
        <v>0</v>
      </c>
      <c r="R15" s="9"/>
      <c r="S15" s="152">
        <v>46630</v>
      </c>
      <c r="T15" s="10"/>
      <c r="U15" s="23"/>
      <c r="V15" s="11"/>
      <c r="W15" s="11"/>
      <c r="X15" s="8">
        <v>57485754.369999997</v>
      </c>
      <c r="Y15" s="9"/>
      <c r="Z15" s="70"/>
      <c r="AA15" s="71"/>
      <c r="AB15" s="108"/>
      <c r="AC15" s="9">
        <v>0</v>
      </c>
      <c r="AD15" s="9"/>
      <c r="AE15" s="10"/>
      <c r="AF15" s="24">
        <v>0.9987811575544806</v>
      </c>
      <c r="AG15" s="11">
        <v>40029489.229999997</v>
      </c>
      <c r="AH15" s="8">
        <v>40029489.229999997</v>
      </c>
      <c r="AI15" s="9">
        <v>5268881.7963451669</v>
      </c>
      <c r="AJ15" s="9">
        <v>0</v>
      </c>
      <c r="AK15" s="10"/>
      <c r="AL15" s="11"/>
      <c r="AM15" s="8">
        <v>17456265.140000001</v>
      </c>
      <c r="AN15" s="9"/>
      <c r="AO15" s="9"/>
      <c r="AP15" s="10"/>
      <c r="AQ15" s="25"/>
      <c r="AR15" s="25"/>
      <c r="AS15" s="25"/>
      <c r="AT15" s="10"/>
      <c r="AU15" s="12">
        <v>60880899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57722227</v>
      </c>
      <c r="BF15" s="15">
        <v>57722227</v>
      </c>
      <c r="BG15" s="15"/>
      <c r="BH15" s="15">
        <v>57142227</v>
      </c>
      <c r="BI15" s="15">
        <v>57575368.219999999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-363.82999999821186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/>
      <c r="CC15" s="247" t="s">
        <v>639</v>
      </c>
      <c r="CD15" s="243">
        <v>0</v>
      </c>
      <c r="CE15" s="243">
        <v>45353649.979999997</v>
      </c>
      <c r="CF15" s="243">
        <v>40078338.409999996</v>
      </c>
      <c r="CG15" s="243">
        <v>45353649.979999997</v>
      </c>
      <c r="CH15" s="243">
        <v>40078338.409999996</v>
      </c>
      <c r="CI15" s="248" t="s">
        <v>633</v>
      </c>
      <c r="CJ15" s="249">
        <v>57485754.369999997</v>
      </c>
      <c r="CK15" s="249">
        <v>17456265.140000001</v>
      </c>
      <c r="CL15" s="249">
        <v>60880899</v>
      </c>
      <c r="CM15" s="249">
        <v>0</v>
      </c>
    </row>
    <row r="16" spans="1:102" x14ac:dyDescent="0.25">
      <c r="A16" s="233" t="s">
        <v>565</v>
      </c>
      <c r="B16" s="234" t="s">
        <v>654</v>
      </c>
      <c r="C16" s="234" t="s">
        <v>649</v>
      </c>
      <c r="D16" s="235"/>
      <c r="E16" s="236">
        <v>0</v>
      </c>
      <c r="F16" s="237">
        <v>0</v>
      </c>
      <c r="G16" s="238"/>
      <c r="H16" s="176"/>
      <c r="I16" s="239"/>
      <c r="J16" s="250"/>
      <c r="K16" s="241"/>
      <c r="L16" s="8">
        <v>-235677.05</v>
      </c>
      <c r="M16" s="242">
        <v>-2500000</v>
      </c>
      <c r="N16" s="72"/>
      <c r="O16" s="100"/>
      <c r="P16" s="9"/>
      <c r="Q16" s="9">
        <v>2500000</v>
      </c>
      <c r="R16" s="9"/>
      <c r="S16" s="152">
        <v>46630</v>
      </c>
      <c r="T16" s="10"/>
      <c r="U16" s="23"/>
      <c r="V16" s="11"/>
      <c r="W16" s="11"/>
      <c r="X16" s="8">
        <v>-2354954.98</v>
      </c>
      <c r="Y16" s="9"/>
      <c r="Z16" s="70">
        <v>2362039.0099999998</v>
      </c>
      <c r="AA16" s="72"/>
      <c r="AB16" s="108"/>
      <c r="AC16" s="9">
        <v>2500000</v>
      </c>
      <c r="AD16" s="9"/>
      <c r="AE16" s="10"/>
      <c r="AF16" s="24">
        <v>0.9986871162594283</v>
      </c>
      <c r="AG16" s="11">
        <v>-1915283.34</v>
      </c>
      <c r="AH16" s="8">
        <v>-1915283.34</v>
      </c>
      <c r="AI16" s="9">
        <v>2514.5443556746468</v>
      </c>
      <c r="AJ16" s="9">
        <v>1917801.19</v>
      </c>
      <c r="AK16" s="10"/>
      <c r="AL16" s="11"/>
      <c r="AM16" s="8">
        <v>-439671.64</v>
      </c>
      <c r="AN16" s="9"/>
      <c r="AO16" s="9"/>
      <c r="AP16" s="10"/>
      <c r="AQ16" s="25"/>
      <c r="AR16" s="25"/>
      <c r="AS16" s="25"/>
      <c r="AT16" s="10"/>
      <c r="AU16" s="12">
        <v>0</v>
      </c>
      <c r="AV16" s="12"/>
      <c r="AW16" s="12"/>
      <c r="AX16" s="243"/>
      <c r="AY16" s="244"/>
      <c r="AZ16" s="243"/>
      <c r="BA16" s="243"/>
      <c r="BB16" s="245"/>
      <c r="BC16" s="244"/>
      <c r="BD16" s="244" t="s">
        <v>630</v>
      </c>
      <c r="BE16" s="243">
        <v>0</v>
      </c>
      <c r="BF16" s="15">
        <v>-2500000</v>
      </c>
      <c r="BG16" s="15">
        <v>2362039.0099999998</v>
      </c>
      <c r="BH16" s="243">
        <v>0</v>
      </c>
      <c r="BI16" s="15">
        <v>-2362039.0099999998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2245865.3199999998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94">
        <v>2362039.0099999998</v>
      </c>
      <c r="CC16" s="247" t="s">
        <v>639</v>
      </c>
      <c r="CD16" s="243">
        <v>0</v>
      </c>
      <c r="CE16" s="243">
        <v>-1915283.34</v>
      </c>
      <c r="CF16" s="243">
        <v>-1917801.19</v>
      </c>
      <c r="CG16" s="243">
        <v>-1915283.34</v>
      </c>
      <c r="CH16" s="243">
        <v>-1917801.19</v>
      </c>
      <c r="CI16" s="248" t="s">
        <v>633</v>
      </c>
      <c r="CJ16" s="249">
        <v>-2354954.98</v>
      </c>
      <c r="CK16" s="249">
        <v>-439671.64</v>
      </c>
      <c r="CL16" s="249">
        <v>0</v>
      </c>
      <c r="CM16" s="249">
        <v>0</v>
      </c>
    </row>
    <row r="17" spans="1:91" x14ac:dyDescent="0.25">
      <c r="A17" s="233" t="s">
        <v>655</v>
      </c>
      <c r="B17" s="234" t="s">
        <v>656</v>
      </c>
      <c r="C17" s="234" t="s">
        <v>657</v>
      </c>
      <c r="D17" s="235"/>
      <c r="E17" s="236">
        <v>41575709.409999996</v>
      </c>
      <c r="F17" s="237">
        <v>41575709.409999996</v>
      </c>
      <c r="G17" s="238"/>
      <c r="H17" s="176"/>
      <c r="I17" s="239">
        <v>41504206.390000001</v>
      </c>
      <c r="J17" s="250"/>
      <c r="K17" s="241"/>
      <c r="L17" s="8">
        <v>37174546.159999996</v>
      </c>
      <c r="M17" s="242">
        <v>37154206.390000001</v>
      </c>
      <c r="N17" s="72"/>
      <c r="O17" s="100"/>
      <c r="P17" s="9"/>
      <c r="Q17" s="9">
        <v>4350000</v>
      </c>
      <c r="R17" s="9"/>
      <c r="S17" s="152">
        <v>46081</v>
      </c>
      <c r="T17" s="10"/>
      <c r="U17" s="23"/>
      <c r="V17" s="11"/>
      <c r="W17" s="11"/>
      <c r="X17" s="8">
        <v>36918069.539999999</v>
      </c>
      <c r="Y17" s="9"/>
      <c r="Z17" s="70">
        <v>4326445.5199999996</v>
      </c>
      <c r="AA17" s="71"/>
      <c r="AB17" s="108"/>
      <c r="AC17" s="9">
        <v>4350000</v>
      </c>
      <c r="AD17" s="9"/>
      <c r="AE17" s="10"/>
      <c r="AF17" s="24">
        <v>0.8006657579867571</v>
      </c>
      <c r="AG17" s="11">
        <v>29275637.75</v>
      </c>
      <c r="AH17" s="8">
        <v>29275637.75</v>
      </c>
      <c r="AI17" s="9">
        <v>-2622903.5587525368</v>
      </c>
      <c r="AJ17" s="9">
        <v>3399354.17</v>
      </c>
      <c r="AK17" s="10"/>
      <c r="AL17" s="11"/>
      <c r="AM17" s="8">
        <v>7642431.79</v>
      </c>
      <c r="AN17" s="9"/>
      <c r="AO17" s="9"/>
      <c r="AP17" s="10"/>
      <c r="AQ17" s="25"/>
      <c r="AR17" s="25"/>
      <c r="AS17" s="25"/>
      <c r="AT17" s="10"/>
      <c r="AU17" s="12">
        <v>41534431.170000002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41504206.390000001</v>
      </c>
      <c r="BF17" s="15">
        <v>37154206.390000001</v>
      </c>
      <c r="BG17" s="15">
        <v>4326445.5199999996</v>
      </c>
      <c r="BH17" s="15">
        <v>41504206.390000001</v>
      </c>
      <c r="BI17" s="15">
        <v>37154206.390000001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4350000</v>
      </c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94">
        <v>4326445.5199999996</v>
      </c>
      <c r="CC17" s="247" t="s">
        <v>639</v>
      </c>
      <c r="CD17" s="243">
        <v>0</v>
      </c>
      <c r="CE17" s="243">
        <v>33288215.370000001</v>
      </c>
      <c r="CF17" s="243">
        <v>36564118.619999997</v>
      </c>
      <c r="CG17" s="243">
        <v>33288215.370000001</v>
      </c>
      <c r="CH17" s="243">
        <v>36564118.619999997</v>
      </c>
      <c r="CI17" s="248" t="s">
        <v>633</v>
      </c>
      <c r="CJ17" s="249">
        <v>36918069.539999999</v>
      </c>
      <c r="CK17" s="249">
        <v>7642431.79</v>
      </c>
      <c r="CL17" s="249">
        <v>41534431.170000002</v>
      </c>
      <c r="CM17" s="249">
        <v>0</v>
      </c>
    </row>
    <row r="18" spans="1:91" x14ac:dyDescent="0.25">
      <c r="A18" s="233" t="s">
        <v>658</v>
      </c>
      <c r="B18" s="234" t="s">
        <v>659</v>
      </c>
      <c r="C18" s="234" t="s">
        <v>660</v>
      </c>
      <c r="D18" s="235"/>
      <c r="E18" s="236">
        <v>9838187</v>
      </c>
      <c r="F18" s="237">
        <v>9838187</v>
      </c>
      <c r="G18" s="238"/>
      <c r="H18" s="176"/>
      <c r="I18" s="239">
        <v>9838187</v>
      </c>
      <c r="J18" s="250"/>
      <c r="K18" s="241"/>
      <c r="L18" s="8">
        <v>9632437.1500000004</v>
      </c>
      <c r="M18" s="242">
        <v>9838187</v>
      </c>
      <c r="N18" s="72"/>
      <c r="O18" s="100"/>
      <c r="P18" s="9"/>
      <c r="Q18" s="9">
        <v>-2344.5299999999988</v>
      </c>
      <c r="R18" s="9"/>
      <c r="S18" s="152">
        <v>46811</v>
      </c>
      <c r="T18" s="10"/>
      <c r="U18" s="23"/>
      <c r="V18" s="11"/>
      <c r="W18" s="11"/>
      <c r="X18" s="8">
        <v>137719.03</v>
      </c>
      <c r="Y18" s="9"/>
      <c r="Z18" s="70">
        <v>8429</v>
      </c>
      <c r="AA18" s="71"/>
      <c r="AB18" s="108"/>
      <c r="AC18" s="9">
        <v>-2344.5299999999988</v>
      </c>
      <c r="AD18" s="9"/>
      <c r="AE18" s="10"/>
      <c r="AF18" s="24">
        <v>1</v>
      </c>
      <c r="AG18" s="11">
        <v>76329.8</v>
      </c>
      <c r="AH18" s="8">
        <v>76329.8</v>
      </c>
      <c r="AI18" s="9">
        <v>9761857.1999999993</v>
      </c>
      <c r="AJ18" s="9">
        <v>8428.84</v>
      </c>
      <c r="AK18" s="10"/>
      <c r="AL18" s="11"/>
      <c r="AM18" s="8">
        <v>61389.23</v>
      </c>
      <c r="AN18" s="9"/>
      <c r="AO18" s="9"/>
      <c r="AP18" s="10"/>
      <c r="AQ18" s="25"/>
      <c r="AR18" s="25"/>
      <c r="AS18" s="25"/>
      <c r="AT18" s="10"/>
      <c r="AU18" s="12">
        <v>203907.84</v>
      </c>
      <c r="AV18" s="12"/>
      <c r="AW18" s="12"/>
      <c r="AX18" s="243"/>
      <c r="AY18" s="244"/>
      <c r="AZ18" s="243"/>
      <c r="BA18" s="243"/>
      <c r="BB18" s="245"/>
      <c r="BC18" s="244" t="s">
        <v>630</v>
      </c>
      <c r="BD18" s="244" t="s">
        <v>630</v>
      </c>
      <c r="BE18" s="15">
        <v>9838187</v>
      </c>
      <c r="BF18" s="15">
        <v>9838187</v>
      </c>
      <c r="BG18" s="15">
        <v>8429</v>
      </c>
      <c r="BH18" s="15">
        <v>126077.16</v>
      </c>
      <c r="BI18" s="15">
        <v>126077.16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8429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94">
        <v>8429</v>
      </c>
      <c r="CC18" s="247" t="s">
        <v>639</v>
      </c>
      <c r="CD18" s="243">
        <v>0</v>
      </c>
      <c r="CE18" s="243">
        <v>9838187</v>
      </c>
      <c r="CF18" s="243">
        <v>76329.8</v>
      </c>
      <c r="CG18" s="243">
        <v>9838187</v>
      </c>
      <c r="CH18" s="243">
        <v>76329.8</v>
      </c>
      <c r="CI18" s="248" t="s">
        <v>633</v>
      </c>
      <c r="CJ18" s="249">
        <v>137719.03</v>
      </c>
      <c r="CK18" s="249">
        <v>61389.23</v>
      </c>
      <c r="CL18" s="249">
        <v>203907.84</v>
      </c>
      <c r="CM18" s="249">
        <v>0</v>
      </c>
    </row>
    <row r="19" spans="1:91" x14ac:dyDescent="0.25">
      <c r="A19" s="233" t="s">
        <v>661</v>
      </c>
      <c r="B19" s="234" t="s">
        <v>662</v>
      </c>
      <c r="C19" s="234" t="s">
        <v>649</v>
      </c>
      <c r="D19" s="235"/>
      <c r="E19" s="236">
        <v>0</v>
      </c>
      <c r="F19" s="237">
        <v>0</v>
      </c>
      <c r="G19" s="238"/>
      <c r="H19" s="176"/>
      <c r="I19" s="239"/>
      <c r="J19" s="240"/>
      <c r="K19" s="241"/>
      <c r="L19" s="8">
        <v>0</v>
      </c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>
        <v>0</v>
      </c>
      <c r="Y19" s="9"/>
      <c r="Z19" s="70"/>
      <c r="AA19" s="71"/>
      <c r="AB19" s="108"/>
      <c r="AC19" s="9"/>
      <c r="AD19" s="9"/>
      <c r="AE19" s="10"/>
      <c r="AF19" s="24">
        <v>0</v>
      </c>
      <c r="AG19" s="11">
        <v>-12916.79</v>
      </c>
      <c r="AH19" s="8">
        <v>-12916.79</v>
      </c>
      <c r="AI19" s="9">
        <v>12916.79</v>
      </c>
      <c r="AJ19" s="9">
        <v>0</v>
      </c>
      <c r="AK19" s="10"/>
      <c r="AL19" s="11"/>
      <c r="AM19" s="8">
        <v>12916.79</v>
      </c>
      <c r="AN19" s="9"/>
      <c r="AO19" s="9"/>
      <c r="AP19" s="10"/>
      <c r="AQ19" s="25"/>
      <c r="AR19" s="25"/>
      <c r="AS19" s="25"/>
      <c r="AT19" s="10"/>
      <c r="AU19" s="12">
        <v>0</v>
      </c>
      <c r="AV19" s="12"/>
      <c r="AW19" s="12"/>
      <c r="AX19" s="243"/>
      <c r="AY19" s="244"/>
      <c r="AZ19" s="243"/>
      <c r="BA19" s="243"/>
      <c r="BB19" s="245"/>
      <c r="BC19" s="244"/>
      <c r="BD19" s="244"/>
      <c r="BE19" s="243">
        <v>0</v>
      </c>
      <c r="BF19" s="243">
        <v>0</v>
      </c>
      <c r="BG19" s="243">
        <v>0</v>
      </c>
      <c r="BH19" s="243">
        <v>0</v>
      </c>
      <c r="BI19" s="243">
        <v>0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0</v>
      </c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46"/>
      <c r="CC19" s="247"/>
      <c r="CD19" s="243">
        <v>0</v>
      </c>
      <c r="CE19" s="243">
        <v>-12916.79</v>
      </c>
      <c r="CF19" s="243">
        <v>0</v>
      </c>
      <c r="CG19" s="243">
        <v>-12916.79</v>
      </c>
      <c r="CH19" s="243">
        <v>0</v>
      </c>
      <c r="CI19" s="248" t="s">
        <v>633</v>
      </c>
      <c r="CJ19" s="249">
        <v>0</v>
      </c>
      <c r="CK19" s="249">
        <v>12916.79</v>
      </c>
      <c r="CL19" s="249">
        <v>0</v>
      </c>
      <c r="CM19" s="249">
        <v>0</v>
      </c>
    </row>
    <row r="20" spans="1:91" x14ac:dyDescent="0.25">
      <c r="A20" s="233" t="s">
        <v>663</v>
      </c>
      <c r="B20" s="234" t="s">
        <v>664</v>
      </c>
      <c r="C20" s="234" t="s">
        <v>649</v>
      </c>
      <c r="D20" s="235"/>
      <c r="E20" s="236">
        <v>0</v>
      </c>
      <c r="F20" s="237">
        <v>0</v>
      </c>
      <c r="G20" s="238"/>
      <c r="H20" s="176"/>
      <c r="I20" s="239"/>
      <c r="J20" s="240"/>
      <c r="K20" s="241"/>
      <c r="L20" s="8">
        <v>0</v>
      </c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>
        <v>0</v>
      </c>
      <c r="Y20" s="9"/>
      <c r="Z20" s="70"/>
      <c r="AA20" s="71"/>
      <c r="AB20" s="108"/>
      <c r="AC20" s="9"/>
      <c r="AD20" s="9"/>
      <c r="AE20" s="10"/>
      <c r="AF20" s="24">
        <v>0</v>
      </c>
      <c r="AG20" s="11">
        <v>180.53</v>
      </c>
      <c r="AH20" s="8">
        <v>180.53</v>
      </c>
      <c r="AI20" s="9">
        <v>-180.53</v>
      </c>
      <c r="AJ20" s="9">
        <v>0</v>
      </c>
      <c r="AK20" s="10"/>
      <c r="AL20" s="11"/>
      <c r="AM20" s="8">
        <v>-180.53</v>
      </c>
      <c r="AN20" s="9"/>
      <c r="AO20" s="9"/>
      <c r="AP20" s="10"/>
      <c r="AQ20" s="25"/>
      <c r="AR20" s="25"/>
      <c r="AS20" s="25"/>
      <c r="AT20" s="10"/>
      <c r="AU20" s="12">
        <v>0</v>
      </c>
      <c r="AV20" s="12"/>
      <c r="AW20" s="12"/>
      <c r="AX20" s="243"/>
      <c r="AY20" s="244"/>
      <c r="AZ20" s="243"/>
      <c r="BA20" s="243"/>
      <c r="BB20" s="245"/>
      <c r="BC20" s="244"/>
      <c r="BD20" s="244"/>
      <c r="BE20" s="243">
        <v>0</v>
      </c>
      <c r="BF20" s="243">
        <v>0</v>
      </c>
      <c r="BG20" s="243">
        <v>0</v>
      </c>
      <c r="BH20" s="243">
        <v>0</v>
      </c>
      <c r="BI20" s="243">
        <v>0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0</v>
      </c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46"/>
      <c r="CC20" s="247"/>
      <c r="CD20" s="243">
        <v>0</v>
      </c>
      <c r="CE20" s="243">
        <v>180.53</v>
      </c>
      <c r="CF20" s="243">
        <v>0</v>
      </c>
      <c r="CG20" s="243">
        <v>180.53</v>
      </c>
      <c r="CH20" s="243">
        <v>0</v>
      </c>
      <c r="CI20" s="248" t="s">
        <v>633</v>
      </c>
      <c r="CJ20" s="249">
        <v>0</v>
      </c>
      <c r="CK20" s="249">
        <v>-180.53</v>
      </c>
      <c r="CL20" s="249">
        <v>0</v>
      </c>
      <c r="CM20" s="249">
        <v>0</v>
      </c>
    </row>
    <row r="21" spans="1:91" x14ac:dyDescent="0.25">
      <c r="A21" s="233" t="s">
        <v>665</v>
      </c>
      <c r="B21" s="234" t="s">
        <v>666</v>
      </c>
      <c r="C21" s="234" t="s">
        <v>667</v>
      </c>
      <c r="D21" s="235"/>
      <c r="E21" s="236">
        <v>5826536.3899999997</v>
      </c>
      <c r="F21" s="237">
        <v>5826536.3899999997</v>
      </c>
      <c r="G21" s="238"/>
      <c r="H21" s="176"/>
      <c r="I21" s="239">
        <v>5759301.8099999996</v>
      </c>
      <c r="J21" s="240"/>
      <c r="K21" s="241"/>
      <c r="L21" s="8">
        <v>4904776.83</v>
      </c>
      <c r="M21" s="242">
        <v>4934301.8099999996</v>
      </c>
      <c r="N21" s="71"/>
      <c r="O21" s="100"/>
      <c r="P21" s="9"/>
      <c r="Q21" s="9">
        <v>725000</v>
      </c>
      <c r="R21" s="9"/>
      <c r="S21" s="152">
        <v>46082</v>
      </c>
      <c r="T21" s="10"/>
      <c r="U21" s="23"/>
      <c r="V21" s="11"/>
      <c r="W21" s="11"/>
      <c r="X21" s="8">
        <v>3604182.1</v>
      </c>
      <c r="Y21" s="9"/>
      <c r="Z21" s="70">
        <v>605548.78</v>
      </c>
      <c r="AA21" s="71"/>
      <c r="AB21" s="108"/>
      <c r="AC21" s="9">
        <v>725000</v>
      </c>
      <c r="AD21" s="9"/>
      <c r="AE21" s="10"/>
      <c r="AF21" s="24">
        <v>5.999815465327802E-2</v>
      </c>
      <c r="AG21" s="11">
        <v>308550.40999999997</v>
      </c>
      <c r="AH21" s="8">
        <v>308550.40999999997</v>
      </c>
      <c r="AI21" s="9">
        <v>-290037.95478248765</v>
      </c>
      <c r="AJ21" s="9">
        <v>0</v>
      </c>
      <c r="AK21" s="10"/>
      <c r="AL21" s="11"/>
      <c r="AM21" s="8">
        <v>3295631.69</v>
      </c>
      <c r="AN21" s="9"/>
      <c r="AO21" s="9"/>
      <c r="AP21" s="10"/>
      <c r="AQ21" s="25"/>
      <c r="AR21" s="25"/>
      <c r="AS21" s="25"/>
      <c r="AT21" s="10"/>
      <c r="AU21" s="12">
        <v>5418847.21</v>
      </c>
      <c r="AV21" s="12"/>
      <c r="AW21" s="12"/>
      <c r="AX21" s="243"/>
      <c r="AY21" s="244"/>
      <c r="AZ21" s="243"/>
      <c r="BA21" s="243"/>
      <c r="BB21" s="245"/>
      <c r="BC21" s="244" t="s">
        <v>630</v>
      </c>
      <c r="BD21" s="244" t="s">
        <v>630</v>
      </c>
      <c r="BE21" s="15">
        <v>5759301.8099999996</v>
      </c>
      <c r="BF21" s="15">
        <v>4934301.8099999996</v>
      </c>
      <c r="BG21" s="15">
        <v>605548.78</v>
      </c>
      <c r="BH21" s="15">
        <v>5759301.8099999996</v>
      </c>
      <c r="BI21" s="15">
        <v>4934301.8099999996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700000</v>
      </c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94">
        <v>605548.78</v>
      </c>
      <c r="CC21" s="247" t="s">
        <v>639</v>
      </c>
      <c r="CD21" s="243">
        <v>0</v>
      </c>
      <c r="CE21" s="243">
        <v>308550.40999999997</v>
      </c>
      <c r="CF21" s="243">
        <v>5142665</v>
      </c>
      <c r="CG21" s="243">
        <v>308550.40999999997</v>
      </c>
      <c r="CH21" s="243">
        <v>5142665</v>
      </c>
      <c r="CI21" s="248" t="s">
        <v>633</v>
      </c>
      <c r="CJ21" s="249">
        <v>3604182.1</v>
      </c>
      <c r="CK21" s="249">
        <v>3295631.69</v>
      </c>
      <c r="CL21" s="249">
        <v>5418847.21</v>
      </c>
      <c r="CM21" s="249">
        <v>0</v>
      </c>
    </row>
    <row r="22" spans="1:91" x14ac:dyDescent="0.25">
      <c r="A22" s="233" t="s">
        <v>668</v>
      </c>
      <c r="B22" s="234" t="s">
        <v>669</v>
      </c>
      <c r="C22" s="234" t="s">
        <v>670</v>
      </c>
      <c r="D22" s="235"/>
      <c r="E22" s="236">
        <v>147525113</v>
      </c>
      <c r="F22" s="237">
        <v>147525113</v>
      </c>
      <c r="G22" s="238"/>
      <c r="H22" s="176"/>
      <c r="I22" s="239">
        <v>147525113</v>
      </c>
      <c r="J22" s="240"/>
      <c r="K22" s="241"/>
      <c r="L22" s="8">
        <v>140278077.08000001</v>
      </c>
      <c r="M22" s="242">
        <v>139703905</v>
      </c>
      <c r="N22" s="71"/>
      <c r="O22" s="100"/>
      <c r="P22" s="9"/>
      <c r="Q22" s="9">
        <v>7821208</v>
      </c>
      <c r="R22" s="9"/>
      <c r="S22" s="152">
        <v>47150</v>
      </c>
      <c r="T22" s="10"/>
      <c r="U22" s="23"/>
      <c r="V22" s="11"/>
      <c r="W22" s="11"/>
      <c r="X22" s="8">
        <v>15012177.140000001</v>
      </c>
      <c r="Y22" s="9"/>
      <c r="Z22" s="70"/>
      <c r="AA22" s="71"/>
      <c r="AB22" s="108"/>
      <c r="AC22" s="9">
        <v>7821208</v>
      </c>
      <c r="AD22" s="9"/>
      <c r="AE22" s="10"/>
      <c r="AF22" s="24">
        <v>6.6719396340707109E-3</v>
      </c>
      <c r="AG22" s="11">
        <v>933385.62</v>
      </c>
      <c r="AH22" s="8">
        <v>933385.62</v>
      </c>
      <c r="AI22" s="9">
        <v>-927158.12748805038</v>
      </c>
      <c r="AJ22" s="9">
        <v>0</v>
      </c>
      <c r="AK22" s="10"/>
      <c r="AL22" s="11"/>
      <c r="AM22" s="8">
        <v>14078791.52</v>
      </c>
      <c r="AN22" s="9"/>
      <c r="AO22" s="9"/>
      <c r="AP22" s="10"/>
      <c r="AQ22" s="25"/>
      <c r="AR22" s="25"/>
      <c r="AS22" s="25"/>
      <c r="AT22" s="10"/>
      <c r="AU22" s="12">
        <v>17786461.120000001</v>
      </c>
      <c r="AV22" s="12"/>
      <c r="AW22" s="12"/>
      <c r="AX22" s="243"/>
      <c r="AY22" s="244"/>
      <c r="AZ22" s="243"/>
      <c r="BA22" s="243"/>
      <c r="BB22" s="245"/>
      <c r="BC22" s="244" t="s">
        <v>630</v>
      </c>
      <c r="BD22" s="244" t="s">
        <v>630</v>
      </c>
      <c r="BE22" s="15">
        <v>147525113</v>
      </c>
      <c r="BF22" s="15">
        <v>139703905</v>
      </c>
      <c r="BG22" s="15"/>
      <c r="BH22" s="15">
        <v>147525113</v>
      </c>
      <c r="BI22" s="15">
        <v>139703905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7821208</v>
      </c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94"/>
      <c r="CC22" s="247" t="s">
        <v>639</v>
      </c>
      <c r="CD22" s="243">
        <v>0</v>
      </c>
      <c r="CE22" s="243">
        <v>933385.62</v>
      </c>
      <c r="CF22" s="243">
        <v>139897192</v>
      </c>
      <c r="CG22" s="243">
        <v>933385.62</v>
      </c>
      <c r="CH22" s="243">
        <v>139897192</v>
      </c>
      <c r="CI22" s="248" t="s">
        <v>633</v>
      </c>
      <c r="CJ22" s="249">
        <v>15012177.140000001</v>
      </c>
      <c r="CK22" s="249">
        <v>14078791.52</v>
      </c>
      <c r="CL22" s="249">
        <v>17786461.120000001</v>
      </c>
      <c r="CM22" s="249">
        <v>0</v>
      </c>
    </row>
    <row r="23" spans="1:91" x14ac:dyDescent="0.25">
      <c r="A23" s="233" t="s">
        <v>671</v>
      </c>
      <c r="B23" s="234" t="s">
        <v>672</v>
      </c>
      <c r="C23" s="234" t="s">
        <v>634</v>
      </c>
      <c r="D23" s="235"/>
      <c r="E23" s="236">
        <v>170799.52</v>
      </c>
      <c r="F23" s="237">
        <v>170799.52</v>
      </c>
      <c r="G23" s="238"/>
      <c r="H23" s="176"/>
      <c r="I23" s="239">
        <v>471896.25</v>
      </c>
      <c r="J23" s="240"/>
      <c r="K23" s="241"/>
      <c r="L23" s="8">
        <v>535567.54</v>
      </c>
      <c r="M23" s="242">
        <v>471896.25</v>
      </c>
      <c r="N23" s="71"/>
      <c r="O23" s="100"/>
      <c r="P23" s="9"/>
      <c r="Q23" s="9">
        <v>0</v>
      </c>
      <c r="R23" s="9"/>
      <c r="S23" s="152">
        <v>46167</v>
      </c>
      <c r="T23" s="10"/>
      <c r="U23" s="23"/>
      <c r="V23" s="11"/>
      <c r="W23" s="11"/>
      <c r="X23" s="8">
        <v>158187.41</v>
      </c>
      <c r="Y23" s="9"/>
      <c r="Z23" s="70"/>
      <c r="AA23" s="71"/>
      <c r="AB23" s="108"/>
      <c r="AC23" s="9">
        <v>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158187.41</v>
      </c>
      <c r="AN23" s="9"/>
      <c r="AO23" s="9"/>
      <c r="AP23" s="10"/>
      <c r="AQ23" s="25"/>
      <c r="AR23" s="25"/>
      <c r="AS23" s="25"/>
      <c r="AT23" s="10"/>
      <c r="AU23" s="12">
        <v>170799.52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471896.25</v>
      </c>
      <c r="BF23" s="15">
        <v>471896.25</v>
      </c>
      <c r="BG23" s="15"/>
      <c r="BH23" s="15">
        <v>158952.89000000001</v>
      </c>
      <c r="BI23" s="15">
        <v>156561.66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0</v>
      </c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94"/>
      <c r="CC23" s="247" t="s">
        <v>639</v>
      </c>
      <c r="CD23" s="243">
        <v>0</v>
      </c>
      <c r="CE23" s="243">
        <v>0</v>
      </c>
      <c r="CF23" s="243">
        <v>0</v>
      </c>
      <c r="CG23" s="243">
        <v>0</v>
      </c>
      <c r="CH23" s="243">
        <v>0</v>
      </c>
      <c r="CI23" s="248" t="s">
        <v>633</v>
      </c>
      <c r="CJ23" s="249">
        <v>158187.41</v>
      </c>
      <c r="CK23" s="249">
        <v>158187.41</v>
      </c>
      <c r="CL23" s="249">
        <v>170799.52</v>
      </c>
      <c r="CM23" s="249">
        <v>0</v>
      </c>
    </row>
    <row r="24" spans="1:91" x14ac:dyDescent="0.25">
      <c r="A24" s="233" t="s">
        <v>673</v>
      </c>
      <c r="B24" s="234" t="s">
        <v>674</v>
      </c>
      <c r="C24" s="234" t="s">
        <v>667</v>
      </c>
      <c r="D24" s="235"/>
      <c r="E24" s="236">
        <v>2264.94</v>
      </c>
      <c r="F24" s="237">
        <v>2264.94</v>
      </c>
      <c r="G24" s="238"/>
      <c r="H24" s="176"/>
      <c r="I24" s="239">
        <v>14160.81</v>
      </c>
      <c r="J24" s="240"/>
      <c r="K24" s="241"/>
      <c r="L24" s="8">
        <v>14160.81</v>
      </c>
      <c r="M24" s="242">
        <v>14160.81</v>
      </c>
      <c r="N24" s="71"/>
      <c r="O24" s="100"/>
      <c r="P24" s="9"/>
      <c r="Q24" s="9">
        <v>0</v>
      </c>
      <c r="R24" s="9"/>
      <c r="S24" s="152">
        <v>46053</v>
      </c>
      <c r="T24" s="10"/>
      <c r="U24" s="23"/>
      <c r="V24" s="11"/>
      <c r="W24" s="11"/>
      <c r="X24" s="8">
        <v>14160.81</v>
      </c>
      <c r="Y24" s="9"/>
      <c r="Z24" s="70"/>
      <c r="AA24" s="71"/>
      <c r="AB24" s="108"/>
      <c r="AC24" s="9">
        <v>0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14160.81</v>
      </c>
      <c r="AN24" s="9"/>
      <c r="AO24" s="9"/>
      <c r="AP24" s="10"/>
      <c r="AQ24" s="25"/>
      <c r="AR24" s="25"/>
      <c r="AS24" s="25"/>
      <c r="AT24" s="10"/>
      <c r="AU24" s="12">
        <v>2264.94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14160.81</v>
      </c>
      <c r="BF24" s="15">
        <v>14160.81</v>
      </c>
      <c r="BG24" s="15"/>
      <c r="BH24" s="15">
        <v>14160.81</v>
      </c>
      <c r="BI24" s="15">
        <v>14160.81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0</v>
      </c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94"/>
      <c r="CC24" s="247" t="s">
        <v>639</v>
      </c>
      <c r="CD24" s="243">
        <v>0</v>
      </c>
      <c r="CE24" s="243">
        <v>0</v>
      </c>
      <c r="CF24" s="243">
        <v>0</v>
      </c>
      <c r="CG24" s="243">
        <v>0</v>
      </c>
      <c r="CH24" s="243">
        <v>0</v>
      </c>
      <c r="CI24" s="248" t="s">
        <v>633</v>
      </c>
      <c r="CJ24" s="249">
        <v>14160.81</v>
      </c>
      <c r="CK24" s="249">
        <v>14160.81</v>
      </c>
      <c r="CL24" s="249">
        <v>2264.94</v>
      </c>
      <c r="CM24" s="249">
        <v>0</v>
      </c>
    </row>
    <row r="25" spans="1:91" x14ac:dyDescent="0.25">
      <c r="A25" s="233" t="s">
        <v>675</v>
      </c>
      <c r="B25" s="234" t="s">
        <v>676</v>
      </c>
      <c r="C25" s="234" t="s">
        <v>667</v>
      </c>
      <c r="D25" s="235"/>
      <c r="E25" s="236">
        <v>2888100</v>
      </c>
      <c r="F25" s="237">
        <v>2888100</v>
      </c>
      <c r="G25" s="238"/>
      <c r="H25" s="176"/>
      <c r="I25" s="239"/>
      <c r="J25" s="250"/>
      <c r="K25" s="241"/>
      <c r="L25" s="8">
        <v>2678729.86</v>
      </c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>
        <v>92727.18</v>
      </c>
      <c r="Y25" s="9"/>
      <c r="Z25" s="70"/>
      <c r="AA25" s="71"/>
      <c r="AB25" s="108"/>
      <c r="AC25" s="9"/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92727.18</v>
      </c>
      <c r="AN25" s="9"/>
      <c r="AO25" s="9"/>
      <c r="AP25" s="10"/>
      <c r="AQ25" s="25"/>
      <c r="AR25" s="25"/>
      <c r="AS25" s="25"/>
      <c r="AT25" s="10"/>
      <c r="AU25" s="12">
        <v>101150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1</v>
      </c>
      <c r="BN25" s="243">
        <v>0</v>
      </c>
      <c r="BO25" s="243">
        <v>0</v>
      </c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>
        <v>0</v>
      </c>
      <c r="CE25" s="243">
        <v>0</v>
      </c>
      <c r="CF25" s="243">
        <v>0</v>
      </c>
      <c r="CG25" s="243">
        <v>0</v>
      </c>
      <c r="CH25" s="243">
        <v>0</v>
      </c>
      <c r="CI25" s="248" t="s">
        <v>633</v>
      </c>
      <c r="CJ25" s="249">
        <v>92727.18</v>
      </c>
      <c r="CK25" s="249">
        <v>92727.18</v>
      </c>
      <c r="CL25" s="249">
        <v>101150</v>
      </c>
      <c r="CM25" s="249">
        <v>0</v>
      </c>
    </row>
    <row r="26" spans="1:91" x14ac:dyDescent="0.25">
      <c r="A26" s="233"/>
      <c r="B26" s="120" t="s">
        <v>677</v>
      </c>
      <c r="C26" s="234"/>
      <c r="D26" s="235"/>
      <c r="E26" s="278">
        <f>SUM(E8:E25)</f>
        <v>819319659.6500001</v>
      </c>
      <c r="F26" s="268">
        <f>SUM(F8:F25)</f>
        <v>819319659.6500001</v>
      </c>
      <c r="G26" s="238"/>
      <c r="H26" s="176"/>
      <c r="I26" s="279">
        <f>SUM(I8:I25)</f>
        <v>830801958.07999992</v>
      </c>
      <c r="J26" s="250"/>
      <c r="K26" s="241"/>
      <c r="L26" s="272">
        <f>SUM(L8:L25)</f>
        <v>838979324.75</v>
      </c>
      <c r="M26" s="280">
        <f>SUM(M8:M25)</f>
        <v>800569843.07999992</v>
      </c>
      <c r="N26" s="71"/>
      <c r="O26" s="100"/>
      <c r="P26" s="270">
        <f>SUM(P8:P25)</f>
        <v>0</v>
      </c>
      <c r="Q26" s="270">
        <f>SUM(Q8:Q25)</f>
        <v>31626742.669999998</v>
      </c>
      <c r="R26" s="270">
        <f>SUM(R8:R25)</f>
        <v>0</v>
      </c>
      <c r="S26" s="152"/>
      <c r="T26" s="10"/>
      <c r="U26" s="23"/>
      <c r="V26" s="271">
        <f>SUM(V8:V25)</f>
        <v>0</v>
      </c>
      <c r="W26" s="271">
        <f>SUM(W8:W25)</f>
        <v>0</v>
      </c>
      <c r="X26" s="272">
        <f>SUM(X8:X25)</f>
        <v>619758544.31999969</v>
      </c>
      <c r="Y26" s="270">
        <f>SUM(Y8:Y25)</f>
        <v>0</v>
      </c>
      <c r="Z26" s="281">
        <f>SUM(Z8:Z25)</f>
        <v>21258188.73</v>
      </c>
      <c r="AA26" s="71"/>
      <c r="AB26" s="108"/>
      <c r="AC26" s="270">
        <f>SUM(AC8:AC25)</f>
        <v>31626742.669999998</v>
      </c>
      <c r="AD26" s="270">
        <f>SUM(AD8:AD25)</f>
        <v>0</v>
      </c>
      <c r="AE26" s="10"/>
      <c r="AF26" s="24"/>
      <c r="AG26" s="271">
        <f>SUM(AG8:AG25)</f>
        <v>505133880.44000006</v>
      </c>
      <c r="AH26" s="272">
        <f>SUM(AH8:AH25)</f>
        <v>505133880.44000006</v>
      </c>
      <c r="AI26" s="270">
        <f>SUM(AI8:AI25)</f>
        <v>26363417.704444852</v>
      </c>
      <c r="AJ26" s="270">
        <f>SUM(AJ8:AJ25)</f>
        <v>21682038.210000005</v>
      </c>
      <c r="AK26" s="10"/>
      <c r="AL26" s="271">
        <f>SUM(AL8:AL25)</f>
        <v>0</v>
      </c>
      <c r="AM26" s="272">
        <f>SUM(AM8:AM25)</f>
        <v>114624663.88000003</v>
      </c>
      <c r="AN26" s="270">
        <f>SUM(AN8:AN25)</f>
        <v>0</v>
      </c>
      <c r="AO26" s="270">
        <f>SUM(AO8:AO25)</f>
        <v>0</v>
      </c>
      <c r="AP26" s="10"/>
      <c r="AQ26" s="282">
        <f>SUM(AQ8:AQ25)</f>
        <v>0</v>
      </c>
      <c r="AR26" s="282">
        <f>SUM(AR8:AR25)</f>
        <v>0</v>
      </c>
      <c r="AS26" s="282">
        <f>SUM(AS8:AS25)</f>
        <v>0</v>
      </c>
      <c r="AT26" s="10"/>
      <c r="AU26" s="283">
        <f>SUM(AU8:AU25)</f>
        <v>649171605.30000007</v>
      </c>
      <c r="AV26" s="283">
        <f>SUM(AV8:AV25)</f>
        <v>0</v>
      </c>
      <c r="AW26" s="283">
        <f>SUM(AW8:AW25)</f>
        <v>0</v>
      </c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120" t="s">
        <v>635</v>
      </c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 t="s">
        <v>678</v>
      </c>
      <c r="B29" s="234" t="s">
        <v>679</v>
      </c>
      <c r="C29" s="234" t="s">
        <v>660</v>
      </c>
      <c r="D29" s="235"/>
      <c r="E29" s="236">
        <v>2273682.69</v>
      </c>
      <c r="F29" s="237">
        <v>2273682.69</v>
      </c>
      <c r="G29" s="238"/>
      <c r="H29" s="176"/>
      <c r="I29" s="239"/>
      <c r="J29" s="240"/>
      <c r="K29" s="241"/>
      <c r="L29" s="8">
        <v>1665145.3</v>
      </c>
      <c r="M29" s="242"/>
      <c r="N29" s="71"/>
      <c r="O29" s="100"/>
      <c r="P29" s="9"/>
      <c r="Q29" s="9"/>
      <c r="R29" s="9"/>
      <c r="S29" s="152">
        <v>45808</v>
      </c>
      <c r="T29" s="10"/>
      <c r="U29" s="23"/>
      <c r="V29" s="11"/>
      <c r="W29" s="11"/>
      <c r="X29" s="8">
        <v>1665145.3</v>
      </c>
      <c r="Y29" s="9"/>
      <c r="Z29" s="70"/>
      <c r="AA29" s="71"/>
      <c r="AB29" s="108"/>
      <c r="AC29" s="9"/>
      <c r="AD29" s="9"/>
      <c r="AE29" s="10"/>
      <c r="AF29" s="24">
        <v>0.94357816196235211</v>
      </c>
      <c r="AG29" s="11">
        <v>1665145.3</v>
      </c>
      <c r="AH29" s="8">
        <v>1665145.3</v>
      </c>
      <c r="AI29" s="9">
        <v>359204.429632199</v>
      </c>
      <c r="AJ29" s="9">
        <v>0</v>
      </c>
      <c r="AK29" s="10"/>
      <c r="AL29" s="11"/>
      <c r="AM29" s="8">
        <v>0</v>
      </c>
      <c r="AN29" s="9"/>
      <c r="AO29" s="9"/>
      <c r="AP29" s="10"/>
      <c r="AQ29" s="25"/>
      <c r="AR29" s="25"/>
      <c r="AS29" s="25"/>
      <c r="AT29" s="10"/>
      <c r="AU29" s="12">
        <v>2273682.69</v>
      </c>
      <c r="AV29" s="12"/>
      <c r="AW29" s="12"/>
      <c r="AX29" s="243"/>
      <c r="AY29" s="244"/>
      <c r="AZ29" s="243"/>
      <c r="BA29" s="243"/>
      <c r="BB29" s="245"/>
      <c r="BC29" s="244"/>
      <c r="BD29" s="244"/>
      <c r="BE29" s="243">
        <v>0</v>
      </c>
      <c r="BF29" s="243">
        <v>0</v>
      </c>
      <c r="BG29" s="243">
        <v>0</v>
      </c>
      <c r="BH29" s="243">
        <v>0</v>
      </c>
      <c r="BI29" s="243">
        <v>0</v>
      </c>
      <c r="BJ29" s="243">
        <v>0</v>
      </c>
      <c r="BK29" s="243">
        <v>0</v>
      </c>
      <c r="BL29" s="243"/>
      <c r="BM29" s="243">
        <v>2</v>
      </c>
      <c r="BN29" s="243">
        <v>0</v>
      </c>
      <c r="BO29" s="243">
        <v>608537.3899999999</v>
      </c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>
        <v>0</v>
      </c>
      <c r="CE29" s="243">
        <v>2145396.9700000002</v>
      </c>
      <c r="CF29" s="243">
        <v>1764713.69</v>
      </c>
      <c r="CG29" s="243">
        <v>2145396.9700000002</v>
      </c>
      <c r="CH29" s="243">
        <v>1764713.69</v>
      </c>
      <c r="CI29" s="248" t="s">
        <v>633</v>
      </c>
      <c r="CJ29" s="249">
        <v>1665145.3</v>
      </c>
      <c r="CK29" s="249">
        <v>0</v>
      </c>
      <c r="CL29" s="249">
        <v>2273682.69</v>
      </c>
      <c r="CM29" s="249">
        <v>0</v>
      </c>
    </row>
    <row r="30" spans="1:91" x14ac:dyDescent="0.25">
      <c r="A30" s="233" t="s">
        <v>680</v>
      </c>
      <c r="B30" s="234" t="s">
        <v>681</v>
      </c>
      <c r="C30" s="234" t="s">
        <v>670</v>
      </c>
      <c r="D30" s="235"/>
      <c r="E30" s="236">
        <v>4072535</v>
      </c>
      <c r="F30" s="237">
        <v>4072535</v>
      </c>
      <c r="G30" s="238"/>
      <c r="H30" s="176"/>
      <c r="I30" s="239"/>
      <c r="J30" s="240"/>
      <c r="K30" s="241"/>
      <c r="L30" s="8">
        <v>3349995.73</v>
      </c>
      <c r="M30" s="242"/>
      <c r="N30" s="71"/>
      <c r="O30" s="100"/>
      <c r="P30" s="9"/>
      <c r="Q30" s="9"/>
      <c r="R30" s="9"/>
      <c r="S30" s="152">
        <v>45747</v>
      </c>
      <c r="T30" s="10"/>
      <c r="U30" s="23"/>
      <c r="V30" s="11"/>
      <c r="W30" s="11"/>
      <c r="X30" s="8">
        <v>3321856.36</v>
      </c>
      <c r="Y30" s="9"/>
      <c r="Z30" s="70"/>
      <c r="AA30" s="71"/>
      <c r="AB30" s="108"/>
      <c r="AC30" s="9"/>
      <c r="AD30" s="9"/>
      <c r="AE30" s="10"/>
      <c r="AF30" s="24">
        <v>0.96601137753156663</v>
      </c>
      <c r="AG30" s="11">
        <v>3306207.75</v>
      </c>
      <c r="AH30" s="8">
        <v>3306207.75</v>
      </c>
      <c r="AI30" s="9">
        <v>494190.75776178204</v>
      </c>
      <c r="AJ30" s="9">
        <v>0</v>
      </c>
      <c r="AK30" s="10"/>
      <c r="AL30" s="11"/>
      <c r="AM30" s="8">
        <v>15648.61</v>
      </c>
      <c r="AN30" s="9"/>
      <c r="AO30" s="9"/>
      <c r="AP30" s="10"/>
      <c r="AQ30" s="25"/>
      <c r="AR30" s="25"/>
      <c r="AS30" s="25"/>
      <c r="AT30" s="10"/>
      <c r="AU30" s="12">
        <v>4046200</v>
      </c>
      <c r="AV30" s="12"/>
      <c r="AW30" s="12"/>
      <c r="AX30" s="243"/>
      <c r="AY30" s="244"/>
      <c r="AZ30" s="243"/>
      <c r="BA30" s="243"/>
      <c r="BB30" s="245"/>
      <c r="BC30" s="244"/>
      <c r="BD30" s="244"/>
      <c r="BE30" s="243">
        <v>0</v>
      </c>
      <c r="BF30" s="243">
        <v>0</v>
      </c>
      <c r="BG30" s="243">
        <v>0</v>
      </c>
      <c r="BH30" s="243">
        <v>0</v>
      </c>
      <c r="BI30" s="243">
        <v>0</v>
      </c>
      <c r="BJ30" s="243">
        <v>0</v>
      </c>
      <c r="BK30" s="243">
        <v>0</v>
      </c>
      <c r="BL30" s="243"/>
      <c r="BM30" s="243">
        <v>2</v>
      </c>
      <c r="BN30" s="243">
        <v>0</v>
      </c>
      <c r="BO30" s="243">
        <v>724343.64000000013</v>
      </c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>
        <v>0</v>
      </c>
      <c r="CE30" s="243">
        <v>3934113.61</v>
      </c>
      <c r="CF30" s="243">
        <v>3422535</v>
      </c>
      <c r="CG30" s="243">
        <v>3934113.61</v>
      </c>
      <c r="CH30" s="243">
        <v>3422535</v>
      </c>
      <c r="CI30" s="248" t="s">
        <v>633</v>
      </c>
      <c r="CJ30" s="249">
        <v>3321856.36</v>
      </c>
      <c r="CK30" s="249">
        <v>15648.61</v>
      </c>
      <c r="CL30" s="249">
        <v>4046200</v>
      </c>
      <c r="CM30" s="249">
        <v>0</v>
      </c>
    </row>
    <row r="31" spans="1:91" x14ac:dyDescent="0.25">
      <c r="A31" s="233" t="s">
        <v>682</v>
      </c>
      <c r="B31" s="234" t="s">
        <v>683</v>
      </c>
      <c r="C31" s="234" t="s">
        <v>667</v>
      </c>
      <c r="D31" s="235"/>
      <c r="E31" s="236">
        <v>322982.96000000002</v>
      </c>
      <c r="F31" s="237">
        <v>322982.96000000002</v>
      </c>
      <c r="G31" s="238"/>
      <c r="H31" s="176"/>
      <c r="I31" s="239"/>
      <c r="J31" s="240"/>
      <c r="K31" s="241"/>
      <c r="L31" s="8">
        <v>283682.84999999998</v>
      </c>
      <c r="M31" s="242"/>
      <c r="N31" s="71"/>
      <c r="O31" s="100"/>
      <c r="P31" s="9"/>
      <c r="Q31" s="9"/>
      <c r="R31" s="9"/>
      <c r="S31" s="152">
        <v>45808</v>
      </c>
      <c r="T31" s="10"/>
      <c r="U31" s="23"/>
      <c r="V31" s="11"/>
      <c r="W31" s="11"/>
      <c r="X31" s="8">
        <v>284221.86</v>
      </c>
      <c r="Y31" s="9"/>
      <c r="Z31" s="70"/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284221.86</v>
      </c>
      <c r="AN31" s="9"/>
      <c r="AO31" s="9"/>
      <c r="AP31" s="10"/>
      <c r="AQ31" s="25"/>
      <c r="AR31" s="25"/>
      <c r="AS31" s="25"/>
      <c r="AT31" s="10"/>
      <c r="AU31" s="12">
        <v>322982.96000000002</v>
      </c>
      <c r="AV31" s="12"/>
      <c r="AW31" s="12"/>
      <c r="AX31" s="243"/>
      <c r="AY31" s="244"/>
      <c r="AZ31" s="243"/>
      <c r="BA31" s="243"/>
      <c r="BB31" s="245"/>
      <c r="BC31" s="244"/>
      <c r="BD31" s="244"/>
      <c r="BE31" s="243">
        <v>0</v>
      </c>
      <c r="BF31" s="243">
        <v>0</v>
      </c>
      <c r="BG31" s="243">
        <v>0</v>
      </c>
      <c r="BH31" s="243">
        <v>0</v>
      </c>
      <c r="BI31" s="243">
        <v>0</v>
      </c>
      <c r="BJ31" s="243">
        <v>0</v>
      </c>
      <c r="BK31" s="243">
        <v>0</v>
      </c>
      <c r="BL31" s="243"/>
      <c r="BM31" s="243">
        <v>2</v>
      </c>
      <c r="BN31" s="243">
        <v>0</v>
      </c>
      <c r="BO31" s="243">
        <v>38761.100000000035</v>
      </c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>
        <v>0</v>
      </c>
      <c r="CE31" s="243">
        <v>0</v>
      </c>
      <c r="CF31" s="243">
        <v>0</v>
      </c>
      <c r="CG31" s="243">
        <v>0</v>
      </c>
      <c r="CH31" s="243">
        <v>0</v>
      </c>
      <c r="CI31" s="248" t="s">
        <v>633</v>
      </c>
      <c r="CJ31" s="249">
        <v>284221.86</v>
      </c>
      <c r="CK31" s="249">
        <v>284221.86</v>
      </c>
      <c r="CL31" s="249">
        <v>322982.96000000002</v>
      </c>
      <c r="CM31" s="249">
        <v>0</v>
      </c>
    </row>
    <row r="32" spans="1:91" x14ac:dyDescent="0.25">
      <c r="A32" s="233" t="s">
        <v>684</v>
      </c>
      <c r="B32" s="234" t="s">
        <v>685</v>
      </c>
      <c r="C32" s="234" t="s">
        <v>686</v>
      </c>
      <c r="D32" s="235"/>
      <c r="E32" s="236">
        <v>0</v>
      </c>
      <c r="F32" s="237">
        <v>0</v>
      </c>
      <c r="G32" s="238"/>
      <c r="H32" s="176"/>
      <c r="I32" s="239"/>
      <c r="J32" s="240"/>
      <c r="K32" s="241"/>
      <c r="L32" s="8">
        <v>145534.28</v>
      </c>
      <c r="M32" s="242"/>
      <c r="N32" s="71"/>
      <c r="O32" s="100"/>
      <c r="P32" s="9"/>
      <c r="Q32" s="9"/>
      <c r="R32" s="9"/>
      <c r="S32" s="152">
        <v>46022</v>
      </c>
      <c r="T32" s="10"/>
      <c r="U32" s="23"/>
      <c r="V32" s="11"/>
      <c r="W32" s="11"/>
      <c r="X32" s="8">
        <v>32500.86</v>
      </c>
      <c r="Y32" s="9"/>
      <c r="Z32" s="70"/>
      <c r="AA32" s="71"/>
      <c r="AB32" s="108"/>
      <c r="AC32" s="9"/>
      <c r="AD32" s="9"/>
      <c r="AE32" s="10"/>
      <c r="AF32" s="24">
        <v>1</v>
      </c>
      <c r="AG32" s="11">
        <v>26100.05</v>
      </c>
      <c r="AH32" s="8">
        <v>26100.05</v>
      </c>
      <c r="AI32" s="9">
        <v>-26100.05</v>
      </c>
      <c r="AJ32" s="9">
        <v>0</v>
      </c>
      <c r="AK32" s="10"/>
      <c r="AL32" s="11"/>
      <c r="AM32" s="8">
        <v>6400.81</v>
      </c>
      <c r="AN32" s="9"/>
      <c r="AO32" s="9"/>
      <c r="AP32" s="10"/>
      <c r="AQ32" s="25"/>
      <c r="AR32" s="25"/>
      <c r="AS32" s="25"/>
      <c r="AT32" s="10"/>
      <c r="AU32" s="12">
        <v>34207.53</v>
      </c>
      <c r="AV32" s="12"/>
      <c r="AW32" s="12"/>
      <c r="AX32" s="243"/>
      <c r="AY32" s="244"/>
      <c r="AZ32" s="243"/>
      <c r="BA32" s="243"/>
      <c r="BB32" s="245"/>
      <c r="BC32" s="244"/>
      <c r="BD32" s="244"/>
      <c r="BE32" s="243">
        <v>0</v>
      </c>
      <c r="BF32" s="243">
        <v>0</v>
      </c>
      <c r="BG32" s="243">
        <v>0</v>
      </c>
      <c r="BH32" s="243">
        <v>0</v>
      </c>
      <c r="BI32" s="243">
        <v>0</v>
      </c>
      <c r="BJ32" s="243">
        <v>0</v>
      </c>
      <c r="BK32" s="243">
        <v>0</v>
      </c>
      <c r="BL32" s="243"/>
      <c r="BM32" s="243">
        <v>3</v>
      </c>
      <c r="BN32" s="243">
        <v>0</v>
      </c>
      <c r="BO32" s="243">
        <v>4433.6399999999994</v>
      </c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>
        <v>0</v>
      </c>
      <c r="CE32" s="243">
        <v>0</v>
      </c>
      <c r="CF32" s="243">
        <v>26100.05</v>
      </c>
      <c r="CG32" s="243">
        <v>0</v>
      </c>
      <c r="CH32" s="243">
        <v>26100.05</v>
      </c>
      <c r="CI32" s="248" t="s">
        <v>633</v>
      </c>
      <c r="CJ32" s="249">
        <v>32500.86</v>
      </c>
      <c r="CK32" s="249">
        <v>6400.81</v>
      </c>
      <c r="CL32" s="249">
        <v>34207.53</v>
      </c>
      <c r="CM32" s="249">
        <v>0</v>
      </c>
    </row>
    <row r="33" spans="1:91" x14ac:dyDescent="0.25">
      <c r="A33" s="233" t="s">
        <v>687</v>
      </c>
      <c r="B33" s="234" t="s">
        <v>688</v>
      </c>
      <c r="C33" s="234" t="s">
        <v>667</v>
      </c>
      <c r="D33" s="235"/>
      <c r="E33" s="236">
        <v>184577.17</v>
      </c>
      <c r="F33" s="237">
        <v>184577.17</v>
      </c>
      <c r="G33" s="238"/>
      <c r="H33" s="176"/>
      <c r="I33" s="239"/>
      <c r="J33" s="240"/>
      <c r="K33" s="241"/>
      <c r="L33" s="8">
        <v>48293.94</v>
      </c>
      <c r="M33" s="242"/>
      <c r="N33" s="71"/>
      <c r="O33" s="100"/>
      <c r="P33" s="9"/>
      <c r="Q33" s="9"/>
      <c r="R33" s="9"/>
      <c r="S33" s="152">
        <v>46022</v>
      </c>
      <c r="T33" s="10"/>
      <c r="U33" s="23"/>
      <c r="V33" s="11"/>
      <c r="W33" s="11"/>
      <c r="X33" s="8">
        <v>48293.94</v>
      </c>
      <c r="Y33" s="9"/>
      <c r="Z33" s="70"/>
      <c r="AA33" s="71"/>
      <c r="AB33" s="108"/>
      <c r="AC33" s="9"/>
      <c r="AD33" s="9"/>
      <c r="AE33" s="10"/>
      <c r="AF33" s="24">
        <v>0.7306524742527003</v>
      </c>
      <c r="AG33" s="11">
        <v>46539.64</v>
      </c>
      <c r="AH33" s="8">
        <v>46539.64</v>
      </c>
      <c r="AI33" s="9">
        <v>51997.380173875878</v>
      </c>
      <c r="AJ33" s="9">
        <v>0</v>
      </c>
      <c r="AK33" s="10"/>
      <c r="AL33" s="11"/>
      <c r="AM33" s="8">
        <v>1754.3</v>
      </c>
      <c r="AN33" s="9"/>
      <c r="AO33" s="9"/>
      <c r="AP33" s="10"/>
      <c r="AQ33" s="25"/>
      <c r="AR33" s="25"/>
      <c r="AS33" s="25"/>
      <c r="AT33" s="10"/>
      <c r="AU33" s="12">
        <v>184557.17</v>
      </c>
      <c r="AV33" s="12"/>
      <c r="AW33" s="12"/>
      <c r="AX33" s="243"/>
      <c r="AY33" s="244"/>
      <c r="AZ33" s="243"/>
      <c r="BA33" s="243"/>
      <c r="BB33" s="245"/>
      <c r="BC33" s="244"/>
      <c r="BD33" s="244"/>
      <c r="BE33" s="243">
        <v>0</v>
      </c>
      <c r="BF33" s="243">
        <v>0</v>
      </c>
      <c r="BG33" s="243">
        <v>0</v>
      </c>
      <c r="BH33" s="243">
        <v>0</v>
      </c>
      <c r="BI33" s="243">
        <v>0</v>
      </c>
      <c r="BJ33" s="243">
        <v>0</v>
      </c>
      <c r="BK33" s="243">
        <v>0</v>
      </c>
      <c r="BL33" s="243"/>
      <c r="BM33" s="243">
        <v>3</v>
      </c>
      <c r="BN33" s="243">
        <v>0</v>
      </c>
      <c r="BO33" s="243">
        <v>136263.23000000001</v>
      </c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>
        <v>0</v>
      </c>
      <c r="CE33" s="243">
        <v>134861.68</v>
      </c>
      <c r="CF33" s="243">
        <v>63696</v>
      </c>
      <c r="CG33" s="243">
        <v>134861.68</v>
      </c>
      <c r="CH33" s="243">
        <v>63696</v>
      </c>
      <c r="CI33" s="248" t="s">
        <v>633</v>
      </c>
      <c r="CJ33" s="249">
        <v>48293.94</v>
      </c>
      <c r="CK33" s="249">
        <v>1754.3</v>
      </c>
      <c r="CL33" s="249">
        <v>184557.17</v>
      </c>
      <c r="CM33" s="249">
        <v>0</v>
      </c>
    </row>
    <row r="34" spans="1:91" x14ac:dyDescent="0.25">
      <c r="A34" s="233" t="s">
        <v>689</v>
      </c>
      <c r="B34" s="234" t="s">
        <v>690</v>
      </c>
      <c r="C34" s="234" t="s">
        <v>686</v>
      </c>
      <c r="D34" s="235"/>
      <c r="E34" s="236">
        <v>0</v>
      </c>
      <c r="F34" s="237">
        <v>0</v>
      </c>
      <c r="G34" s="238"/>
      <c r="H34" s="176"/>
      <c r="I34" s="239"/>
      <c r="J34" s="240"/>
      <c r="K34" s="241"/>
      <c r="L34" s="8">
        <v>1946656.45</v>
      </c>
      <c r="M34" s="242"/>
      <c r="N34" s="71"/>
      <c r="O34" s="100"/>
      <c r="P34" s="9"/>
      <c r="Q34" s="9"/>
      <c r="R34" s="9"/>
      <c r="S34" s="152">
        <v>46022</v>
      </c>
      <c r="T34" s="10"/>
      <c r="U34" s="23"/>
      <c r="V34" s="11"/>
      <c r="W34" s="11"/>
      <c r="X34" s="8">
        <v>1946656.45</v>
      </c>
      <c r="Y34" s="9"/>
      <c r="Z34" s="70"/>
      <c r="AA34" s="71"/>
      <c r="AB34" s="108"/>
      <c r="AC34" s="9"/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1946656.45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43"/>
      <c r="AY34" s="244"/>
      <c r="AZ34" s="243"/>
      <c r="BA34" s="243"/>
      <c r="BB34" s="245"/>
      <c r="BC34" s="244"/>
      <c r="BD34" s="244"/>
      <c r="BE34" s="243">
        <v>0</v>
      </c>
      <c r="BF34" s="243">
        <v>0</v>
      </c>
      <c r="BG34" s="243">
        <v>0</v>
      </c>
      <c r="BH34" s="243">
        <v>0</v>
      </c>
      <c r="BI34" s="243">
        <v>0</v>
      </c>
      <c r="BJ34" s="243">
        <v>0</v>
      </c>
      <c r="BK34" s="243">
        <v>0</v>
      </c>
      <c r="BL34" s="243"/>
      <c r="BM34" s="243">
        <v>3</v>
      </c>
      <c r="BN34" s="243">
        <v>0</v>
      </c>
      <c r="BO34" s="243">
        <v>-1467373.49</v>
      </c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>
        <v>0</v>
      </c>
      <c r="CE34" s="243">
        <v>0</v>
      </c>
      <c r="CF34" s="243">
        <v>0</v>
      </c>
      <c r="CG34" s="243">
        <v>0</v>
      </c>
      <c r="CH34" s="243">
        <v>0</v>
      </c>
      <c r="CI34" s="248" t="s">
        <v>633</v>
      </c>
      <c r="CJ34" s="249">
        <v>1946656.45</v>
      </c>
      <c r="CK34" s="249">
        <v>1946656.45</v>
      </c>
      <c r="CL34" s="249">
        <v>0</v>
      </c>
      <c r="CM34" s="249">
        <v>0</v>
      </c>
    </row>
    <row r="35" spans="1:91" x14ac:dyDescent="0.25">
      <c r="A35" s="233" t="s">
        <v>691</v>
      </c>
      <c r="B35" s="234" t="s">
        <v>692</v>
      </c>
      <c r="C35" s="234" t="s">
        <v>686</v>
      </c>
      <c r="D35" s="235"/>
      <c r="E35" s="236">
        <v>0</v>
      </c>
      <c r="F35" s="237">
        <v>0</v>
      </c>
      <c r="G35" s="238"/>
      <c r="H35" s="176"/>
      <c r="I35" s="239"/>
      <c r="J35" s="240"/>
      <c r="K35" s="241"/>
      <c r="L35" s="8">
        <v>474734.03</v>
      </c>
      <c r="M35" s="242"/>
      <c r="N35" s="71"/>
      <c r="O35" s="100"/>
      <c r="P35" s="9"/>
      <c r="Q35" s="9"/>
      <c r="R35" s="9"/>
      <c r="S35" s="152">
        <v>46022</v>
      </c>
      <c r="T35" s="10"/>
      <c r="U35" s="23"/>
      <c r="V35" s="11"/>
      <c r="W35" s="11"/>
      <c r="X35" s="8">
        <v>474734.03</v>
      </c>
      <c r="Y35" s="9"/>
      <c r="Z35" s="70"/>
      <c r="AA35" s="71"/>
      <c r="AB35" s="108"/>
      <c r="AC35" s="9"/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474734.03</v>
      </c>
      <c r="AN35" s="9"/>
      <c r="AO35" s="9"/>
      <c r="AP35" s="10"/>
      <c r="AQ35" s="25"/>
      <c r="AR35" s="25"/>
      <c r="AS35" s="25"/>
      <c r="AT35" s="10"/>
      <c r="AU35" s="12">
        <v>0</v>
      </c>
      <c r="AV35" s="12"/>
      <c r="AW35" s="12"/>
      <c r="AX35" s="243"/>
      <c r="AY35" s="244"/>
      <c r="AZ35" s="243"/>
      <c r="BA35" s="243"/>
      <c r="BB35" s="245"/>
      <c r="BC35" s="244"/>
      <c r="BD35" s="244"/>
      <c r="BE35" s="243">
        <v>0</v>
      </c>
      <c r="BF35" s="243">
        <v>0</v>
      </c>
      <c r="BG35" s="243">
        <v>0</v>
      </c>
      <c r="BH35" s="243">
        <v>0</v>
      </c>
      <c r="BI35" s="243">
        <v>0</v>
      </c>
      <c r="BJ35" s="243">
        <v>0</v>
      </c>
      <c r="BK35" s="243">
        <v>0</v>
      </c>
      <c r="BL35" s="243"/>
      <c r="BM35" s="243">
        <v>3</v>
      </c>
      <c r="BN35" s="243">
        <v>0</v>
      </c>
      <c r="BO35" s="243">
        <v>-397825.87</v>
      </c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>
        <v>0</v>
      </c>
      <c r="CE35" s="243">
        <v>0</v>
      </c>
      <c r="CF35" s="243">
        <v>0</v>
      </c>
      <c r="CG35" s="243">
        <v>0</v>
      </c>
      <c r="CH35" s="243">
        <v>0</v>
      </c>
      <c r="CI35" s="248" t="s">
        <v>633</v>
      </c>
      <c r="CJ35" s="249">
        <v>474734.03</v>
      </c>
      <c r="CK35" s="249">
        <v>474734.03</v>
      </c>
      <c r="CL35" s="249">
        <v>0</v>
      </c>
      <c r="CM35" s="249">
        <v>0</v>
      </c>
    </row>
    <row r="36" spans="1:91" x14ac:dyDescent="0.25">
      <c r="A36" s="233"/>
      <c r="B36" s="120" t="s">
        <v>693</v>
      </c>
      <c r="C36" s="234"/>
      <c r="D36" s="235"/>
      <c r="E36" s="278">
        <f>SUM(E7:E35)/2</f>
        <v>822746548.56000018</v>
      </c>
      <c r="F36" s="268">
        <f>SUM(F7:F35)/2</f>
        <v>822746548.56000018</v>
      </c>
      <c r="G36" s="238"/>
      <c r="H36" s="176"/>
      <c r="I36" s="279">
        <f>SUM(I7:I35)/2</f>
        <v>830801958.07999992</v>
      </c>
      <c r="J36" s="240"/>
      <c r="K36" s="241"/>
      <c r="L36" s="272">
        <f>SUM(L7:L35)/2</f>
        <v>842936346.03999996</v>
      </c>
      <c r="M36" s="280">
        <f>SUM(M7:M35)/2</f>
        <v>800569843.07999992</v>
      </c>
      <c r="N36" s="71"/>
      <c r="O36" s="100"/>
      <c r="P36" s="270">
        <f>SUM(P7:P35)/2</f>
        <v>0</v>
      </c>
      <c r="Q36" s="270">
        <f>SUM(Q7:Q35)/2</f>
        <v>31626742.669999998</v>
      </c>
      <c r="R36" s="270">
        <f>SUM(R7:R35)/2</f>
        <v>0</v>
      </c>
      <c r="S36" s="152"/>
      <c r="T36" s="10"/>
      <c r="U36" s="23"/>
      <c r="V36" s="271">
        <f>SUM(V7:V35)/2</f>
        <v>0</v>
      </c>
      <c r="W36" s="271">
        <f>SUM(W7:W35)/2</f>
        <v>0</v>
      </c>
      <c r="X36" s="272">
        <f>SUM(X7:X35)/2</f>
        <v>623645248.71999955</v>
      </c>
      <c r="Y36" s="270">
        <f>SUM(Y7:Y35)/2</f>
        <v>0</v>
      </c>
      <c r="Z36" s="281">
        <f>SUM(Z7:Z35)/2</f>
        <v>21258188.73</v>
      </c>
      <c r="AA36" s="71"/>
      <c r="AB36" s="108"/>
      <c r="AC36" s="270">
        <f>SUM(AC7:AC35)/2</f>
        <v>31626742.669999998</v>
      </c>
      <c r="AD36" s="270">
        <f>SUM(AD7:AD35)/2</f>
        <v>0</v>
      </c>
      <c r="AE36" s="10"/>
      <c r="AF36" s="24"/>
      <c r="AG36" s="271">
        <f>SUM(AG7:AG35)/2</f>
        <v>507655876.81</v>
      </c>
      <c r="AH36" s="272">
        <f>SUM(AH7:AH35)/2</f>
        <v>507655876.81</v>
      </c>
      <c r="AI36" s="270">
        <f>SUM(AI7:AI35)/2</f>
        <v>26803063.963228785</v>
      </c>
      <c r="AJ36" s="270">
        <f>SUM(AJ7:AJ35)/2</f>
        <v>21682038.210000005</v>
      </c>
      <c r="AK36" s="10"/>
      <c r="AL36" s="271">
        <f>SUM(AL7:AL35)/2</f>
        <v>0</v>
      </c>
      <c r="AM36" s="272">
        <f>SUM(AM7:AM35)/2</f>
        <v>115989371.91000004</v>
      </c>
      <c r="AN36" s="270">
        <f>SUM(AN7:AN35)/2</f>
        <v>0</v>
      </c>
      <c r="AO36" s="270">
        <f>SUM(AO7:AO35)/2</f>
        <v>0</v>
      </c>
      <c r="AP36" s="10"/>
      <c r="AQ36" s="282">
        <f>SUM(AQ7:AQ35)/2</f>
        <v>0</v>
      </c>
      <c r="AR36" s="282">
        <f>SUM(AR7:AR35)/2</f>
        <v>0</v>
      </c>
      <c r="AS36" s="282">
        <f>SUM(AS7:AS35)/2</f>
        <v>0</v>
      </c>
      <c r="AT36" s="10"/>
      <c r="AU36" s="283">
        <f>SUM(AU7:AU35)/2</f>
        <v>652602420.47500014</v>
      </c>
      <c r="AV36" s="283">
        <f>SUM(AV7:AV35)/2</f>
        <v>0</v>
      </c>
      <c r="AW36" s="283">
        <f>SUM(AW7:AW35)/2</f>
        <v>0</v>
      </c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86"/>
      <c r="B38" s="284" t="s">
        <v>637</v>
      </c>
      <c r="C38" s="120"/>
      <c r="D38" s="267"/>
      <c r="E38" s="278">
        <f>SUMIF(BM8:BM38,1, E8:E38)</f>
        <v>819319659.6500001</v>
      </c>
      <c r="F38" s="268">
        <f>SUMIF(BM8:BM38,1, F8:F38)</f>
        <v>819319659.6500001</v>
      </c>
      <c r="G38" s="287"/>
      <c r="H38" s="104"/>
      <c r="I38" s="279">
        <f>SUMIF(BM8:BM38,1, I8:I38)</f>
        <v>830801958.07999992</v>
      </c>
      <c r="J38" s="288"/>
      <c r="K38" s="98"/>
      <c r="L38" s="272">
        <f>SUMIF(BM8:BM38,1, L8:L38)</f>
        <v>838979324.75</v>
      </c>
      <c r="M38" s="280">
        <f>SUMIF(BM8:BM38,1, M8:M38)</f>
        <v>800569843.07999992</v>
      </c>
      <c r="N38" s="289"/>
      <c r="O38" s="99"/>
      <c r="P38" s="270">
        <f>SUMIF(BM8:BM38,1, P8:P38)</f>
        <v>0</v>
      </c>
      <c r="Q38" s="270">
        <f>SUMIF(BM8:BM38,1, Q8:Q38)</f>
        <v>31626742.669999998</v>
      </c>
      <c r="R38" s="270">
        <f>SUMIF(BM8:BM38,1, R8:R38)</f>
        <v>0</v>
      </c>
      <c r="S38" s="290"/>
      <c r="T38" s="291"/>
      <c r="U38" s="292"/>
      <c r="V38" s="271">
        <f>SUMIF(BM8:BM38,1, V8:V38)</f>
        <v>0</v>
      </c>
      <c r="W38" s="271">
        <f>SUMIF(BM8:BM38,1, W8:W38)</f>
        <v>0</v>
      </c>
      <c r="X38" s="272">
        <f>SUMIF(BM8:BM38,1, X8:X38)</f>
        <v>619758544.31999969</v>
      </c>
      <c r="Y38" s="270">
        <f>SUMIF(BM8:BM38,1, Y8:Y38)</f>
        <v>0</v>
      </c>
      <c r="Z38" s="281">
        <f>SUMIF(BM8:BM38,1, Z8:Z38)</f>
        <v>21258188.73</v>
      </c>
      <c r="AA38" s="289"/>
      <c r="AB38" s="107"/>
      <c r="AC38" s="270">
        <f>SUMIF(BM8:BM38,1, AC8:AC38)</f>
        <v>31626742.669999998</v>
      </c>
      <c r="AD38" s="270">
        <f>SUMIF(BM8:BM38,1, AD8:AD38)</f>
        <v>0</v>
      </c>
      <c r="AE38" s="291"/>
      <c r="AF38" s="293"/>
      <c r="AG38" s="271">
        <f>SUMIF(BM8:BM38,1, AG8:AG38)</f>
        <v>505133880.44000006</v>
      </c>
      <c r="AH38" s="272">
        <f>SUMIF(BM8:BM38,1, AH8:AH38)</f>
        <v>505133880.44000006</v>
      </c>
      <c r="AI38" s="270">
        <f>SUMIF(BM8:BM38,1, AI8:AI38)</f>
        <v>26363417.704444852</v>
      </c>
      <c r="AJ38" s="270">
        <f>SUMIF(BM8:BM38,1, AJ8:AJ38)</f>
        <v>21682038.210000005</v>
      </c>
      <c r="AK38" s="291"/>
      <c r="AL38" s="271">
        <f>SUMIF(BM8:BM38,1, AL8:AL38)</f>
        <v>0</v>
      </c>
      <c r="AM38" s="272">
        <f>SUMIF(BM8:BM38,1, AM8:AM38)</f>
        <v>114624663.88000003</v>
      </c>
      <c r="AN38" s="270">
        <f>SUMIF(BM8:BM38,1, AN8:AN38)</f>
        <v>0</v>
      </c>
      <c r="AO38" s="270">
        <f>SUMIF(BM8:BM38,1, AO8:AO38)</f>
        <v>0</v>
      </c>
      <c r="AP38" s="291"/>
      <c r="AQ38" s="282">
        <f>SUMIF(BM8:BM38,1, AQ8:AQ38)</f>
        <v>0</v>
      </c>
      <c r="AR38" s="282">
        <f>SUMIF(BM8:BM38,1, AR8:AR38)</f>
        <v>0</v>
      </c>
      <c r="AS38" s="282">
        <f>SUMIF(BM8:BM38,1, AS8:AS38)</f>
        <v>0</v>
      </c>
      <c r="AT38" s="291"/>
      <c r="AU38" s="283">
        <f>SUMIF(BM8:BM38,1, AU8:AU38)</f>
        <v>649171605.30000007</v>
      </c>
      <c r="AV38" s="283">
        <f>SUMIF(BM8:BM38,1, AV8:AV38)</f>
        <v>0</v>
      </c>
      <c r="AW38" s="283">
        <f>SUMIF(BM8:BM38,1, AW8:AW38)</f>
        <v>0</v>
      </c>
      <c r="AX38" s="15"/>
      <c r="AY38" s="274"/>
      <c r="AZ38" s="15"/>
      <c r="BA38" s="15"/>
      <c r="BB38" s="275"/>
      <c r="BC38" s="274"/>
      <c r="BD38" s="274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298"/>
      <c r="BU38" s="298"/>
      <c r="BV38" s="298"/>
      <c r="BW38" s="298"/>
      <c r="BX38" s="15"/>
      <c r="BY38" s="15"/>
      <c r="BZ38" s="294"/>
      <c r="CA38" s="294"/>
      <c r="CB38" s="294"/>
      <c r="CC38" s="276"/>
      <c r="CD38" s="15"/>
      <c r="CE38" s="15"/>
      <c r="CF38" s="15"/>
      <c r="CG38" s="15"/>
      <c r="CH38" s="15"/>
      <c r="CI38" s="295"/>
      <c r="CJ38" s="277"/>
      <c r="CK38" s="277"/>
      <c r="CL38" s="277"/>
      <c r="CM38" s="277"/>
    </row>
    <row r="39" spans="1:91" x14ac:dyDescent="0.25">
      <c r="A39" s="286"/>
      <c r="B39" s="284" t="s">
        <v>638</v>
      </c>
      <c r="C39" s="120"/>
      <c r="D39" s="267"/>
      <c r="E39" s="278">
        <f>SUMIF(BM8:BM38,2, E8:E38)</f>
        <v>6669200.6499999994</v>
      </c>
      <c r="F39" s="268">
        <f>SUMIF(BM8:BM38,2, F8:F38)</f>
        <v>6669200.6499999994</v>
      </c>
      <c r="G39" s="287"/>
      <c r="H39" s="104"/>
      <c r="I39" s="279">
        <f>SUMIF(BM8:BM38,2, I8:I38)</f>
        <v>0</v>
      </c>
      <c r="J39" s="288"/>
      <c r="K39" s="98"/>
      <c r="L39" s="272">
        <f>SUMIF(BM8:BM38,2, L8:L38)</f>
        <v>5298823.88</v>
      </c>
      <c r="M39" s="280">
        <f>SUMIF(BM8:BM38,2, M8:M38)</f>
        <v>0</v>
      </c>
      <c r="N39" s="289"/>
      <c r="O39" s="99"/>
      <c r="P39" s="270">
        <f>SUMIF(BM8:BM38,2, P8:P38)</f>
        <v>0</v>
      </c>
      <c r="Q39" s="270">
        <f>SUMIF(BM8:BM38,2, Q8:Q38)</f>
        <v>0</v>
      </c>
      <c r="R39" s="270">
        <f>SUMIF(BM8:BM38,2, R8:R38)</f>
        <v>0</v>
      </c>
      <c r="S39" s="290"/>
      <c r="T39" s="291"/>
      <c r="U39" s="292"/>
      <c r="V39" s="271">
        <f>SUMIF(BM8:BM38,2, V8:V38)</f>
        <v>0</v>
      </c>
      <c r="W39" s="271">
        <f>SUMIF(BM8:BM38,2, W8:W38)</f>
        <v>0</v>
      </c>
      <c r="X39" s="272">
        <f>SUMIF(BM8:BM38,2, X8:X38)</f>
        <v>5271223.5200000005</v>
      </c>
      <c r="Y39" s="270">
        <f>SUMIF(BM8:BM38,2, Y8:Y38)</f>
        <v>0</v>
      </c>
      <c r="Z39" s="281">
        <f>SUMIF(BM8:BM38,2, Z8:Z38)</f>
        <v>0</v>
      </c>
      <c r="AA39" s="289"/>
      <c r="AB39" s="107"/>
      <c r="AC39" s="270">
        <f>SUMIF(BM8:BM38,2, AC8:AC38)</f>
        <v>0</v>
      </c>
      <c r="AD39" s="270">
        <f>SUMIF(BM8:BM38,2, AD8:AD38)</f>
        <v>0</v>
      </c>
      <c r="AE39" s="291"/>
      <c r="AF39" s="293"/>
      <c r="AG39" s="271">
        <f>SUMIF(BM8:BM38,2, AG8:AG38)</f>
        <v>4971353.05</v>
      </c>
      <c r="AH39" s="272">
        <f>SUMIF(BM8:BM38,2, AH8:AH38)</f>
        <v>4971353.05</v>
      </c>
      <c r="AI39" s="270">
        <f>SUMIF(BM8:BM38,2, AI8:AI38)</f>
        <v>853395.18739398103</v>
      </c>
      <c r="AJ39" s="270">
        <f>SUMIF(BM8:BM38,2, AJ8:AJ38)</f>
        <v>0</v>
      </c>
      <c r="AK39" s="291"/>
      <c r="AL39" s="271">
        <f>SUMIF(BM8:BM38,2, AL8:AL38)</f>
        <v>0</v>
      </c>
      <c r="AM39" s="272">
        <f>SUMIF(BM8:BM38,2, AM8:AM38)</f>
        <v>299870.46999999997</v>
      </c>
      <c r="AN39" s="270">
        <f>SUMIF(BM8:BM38,2, AN8:AN38)</f>
        <v>0</v>
      </c>
      <c r="AO39" s="270">
        <f>SUMIF(BM8:BM38,2, AO8:AO38)</f>
        <v>0</v>
      </c>
      <c r="AP39" s="291"/>
      <c r="AQ39" s="282">
        <f>SUMIF(BM8:BM38,2, AQ8:AQ38)</f>
        <v>0</v>
      </c>
      <c r="AR39" s="282">
        <f>SUMIF(BM8:BM38,2, AR8:AR38)</f>
        <v>0</v>
      </c>
      <c r="AS39" s="282">
        <f>SUMIF(BM8:BM38,2, AS8:AS38)</f>
        <v>0</v>
      </c>
      <c r="AT39" s="291"/>
      <c r="AU39" s="283">
        <f>SUMIF(BM8:BM38,2, AU8:AU38)</f>
        <v>6642865.6499999994</v>
      </c>
      <c r="AV39" s="283">
        <f>SUMIF(BM8:BM38,2, AV8:AV38)</f>
        <v>0</v>
      </c>
      <c r="AW39" s="283">
        <f>SUMIF(BM8:BM38,2, AW8:AW38)</f>
        <v>0</v>
      </c>
      <c r="AX39" s="15"/>
      <c r="AY39" s="274"/>
      <c r="AZ39" s="15"/>
      <c r="BA39" s="15"/>
      <c r="BB39" s="275"/>
      <c r="BC39" s="274"/>
      <c r="BD39" s="274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298"/>
      <c r="BU39" s="298"/>
      <c r="BV39" s="298"/>
      <c r="BW39" s="298"/>
      <c r="BX39" s="15"/>
      <c r="BY39" s="15"/>
      <c r="BZ39" s="294"/>
      <c r="CA39" s="294"/>
      <c r="CB39" s="294"/>
      <c r="CC39" s="276"/>
      <c r="CD39" s="15"/>
      <c r="CE39" s="15"/>
      <c r="CF39" s="15"/>
      <c r="CG39" s="15"/>
      <c r="CH39" s="15"/>
      <c r="CI39" s="295"/>
      <c r="CJ39" s="277"/>
      <c r="CK39" s="277"/>
      <c r="CL39" s="277"/>
      <c r="CM39" s="277"/>
    </row>
    <row r="40" spans="1:91" x14ac:dyDescent="0.25">
      <c r="A40" s="286"/>
      <c r="B40" s="284" t="s">
        <v>636</v>
      </c>
      <c r="C40" s="120"/>
      <c r="D40" s="267"/>
      <c r="E40" s="278">
        <f>SUM(E8:E39)/4</f>
        <v>823557126.49500012</v>
      </c>
      <c r="F40" s="268">
        <f>SUM(F8:F39)/4</f>
        <v>823557126.49500012</v>
      </c>
      <c r="G40" s="287"/>
      <c r="H40" s="104"/>
      <c r="I40" s="279">
        <f>SUM(I8:I39)/4</f>
        <v>830801958.07999992</v>
      </c>
      <c r="J40" s="288"/>
      <c r="K40" s="98"/>
      <c r="L40" s="272">
        <f>SUM(L8:L39)/4</f>
        <v>843271796.6875</v>
      </c>
      <c r="M40" s="280">
        <f>SUM(M8:M39)/4</f>
        <v>800569843.07999992</v>
      </c>
      <c r="N40" s="289"/>
      <c r="O40" s="99"/>
      <c r="P40" s="270">
        <f>SUM(P8:P39)/4</f>
        <v>0</v>
      </c>
      <c r="Q40" s="270">
        <f>SUM(Q8:Q39)/4</f>
        <v>31626742.669999998</v>
      </c>
      <c r="R40" s="270">
        <f>SUM(R8:R39)/4</f>
        <v>0</v>
      </c>
      <c r="S40" s="290"/>
      <c r="T40" s="291"/>
      <c r="U40" s="292"/>
      <c r="V40" s="271">
        <f>SUM(V8:V39)/4</f>
        <v>0</v>
      </c>
      <c r="W40" s="271">
        <f>SUM(W8:W39)/4</f>
        <v>0</v>
      </c>
      <c r="X40" s="272">
        <f>SUM(X8:X39)/4</f>
        <v>623991378.49999964</v>
      </c>
      <c r="Y40" s="270">
        <f>SUM(Y8:Y39)/4</f>
        <v>0</v>
      </c>
      <c r="Z40" s="281">
        <f>SUM(Z8:Z39)/4</f>
        <v>21258188.73</v>
      </c>
      <c r="AA40" s="289"/>
      <c r="AB40" s="107"/>
      <c r="AC40" s="270">
        <f>SUM(AC8:AC39)/4</f>
        <v>31626742.669999998</v>
      </c>
      <c r="AD40" s="270">
        <f>SUM(AD8:AD39)/4</f>
        <v>0</v>
      </c>
      <c r="AE40" s="291"/>
      <c r="AF40" s="293"/>
      <c r="AG40" s="271">
        <f>SUM(AG8:AG39)/4</f>
        <v>508268215.98000002</v>
      </c>
      <c r="AH40" s="272">
        <f>SUM(AH8:AH39)/4</f>
        <v>508268215.98000002</v>
      </c>
      <c r="AI40" s="270">
        <f>SUM(AI8:AI39)/4</f>
        <v>26906501.195381295</v>
      </c>
      <c r="AJ40" s="270">
        <f>SUM(AJ8:AJ39)/4</f>
        <v>21682038.210000005</v>
      </c>
      <c r="AK40" s="291"/>
      <c r="AL40" s="271">
        <f>SUM(AL8:AL39)/4</f>
        <v>0</v>
      </c>
      <c r="AM40" s="272">
        <f>SUM(AM8:AM39)/4</f>
        <v>115723162.52000004</v>
      </c>
      <c r="AN40" s="270">
        <f>SUM(AN8:AN39)/4</f>
        <v>0</v>
      </c>
      <c r="AO40" s="270">
        <f>SUM(AO8:AO39)/4</f>
        <v>0</v>
      </c>
      <c r="AP40" s="291"/>
      <c r="AQ40" s="282">
        <f>SUM(AQ8:AQ39)/4</f>
        <v>0</v>
      </c>
      <c r="AR40" s="282">
        <f>SUM(AR8:AR39)/4</f>
        <v>0</v>
      </c>
      <c r="AS40" s="282">
        <f>SUM(AS8:AS39)/4</f>
        <v>0</v>
      </c>
      <c r="AT40" s="291"/>
      <c r="AU40" s="283">
        <f>SUM(AU8:AU39)/4</f>
        <v>653405433.09375012</v>
      </c>
      <c r="AV40" s="283">
        <f>SUM(AV8:AV39)/4</f>
        <v>0</v>
      </c>
      <c r="AW40" s="283">
        <f>SUM(AW8:AW39)/4</f>
        <v>0</v>
      </c>
      <c r="AX40" s="15"/>
      <c r="AY40" s="274"/>
      <c r="AZ40" s="15"/>
      <c r="BA40" s="15"/>
      <c r="BB40" s="275"/>
      <c r="BC40" s="274"/>
      <c r="BD40" s="274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298"/>
      <c r="BU40" s="298"/>
      <c r="BV40" s="298"/>
      <c r="BW40" s="298"/>
      <c r="BX40" s="15"/>
      <c r="BY40" s="15"/>
      <c r="BZ40" s="294"/>
      <c r="CA40" s="294"/>
      <c r="CB40" s="294"/>
      <c r="CC40" s="276"/>
      <c r="CD40" s="15"/>
      <c r="CE40" s="15"/>
      <c r="CF40" s="15"/>
      <c r="CG40" s="15"/>
      <c r="CH40" s="15"/>
      <c r="CI40" s="295"/>
      <c r="CJ40" s="277"/>
      <c r="CK40" s="277"/>
      <c r="CL40" s="277"/>
      <c r="CM40" s="277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lheimpxtUzU2RozB4SAd/G13k+FTYgJ0yqjbaQCGySQs3CLg1jBuiMDk2lZU+z0wt4XY9sJmyMcQ82ncbdfNVA==" saltValue="eLX8EV1SPDY4daK0FIEEn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640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566</v>
      </c>
      <c r="B9" s="256" t="s">
        <v>641</v>
      </c>
      <c r="C9" s="256" t="s">
        <v>642</v>
      </c>
      <c r="D9" s="235"/>
      <c r="E9" s="236">
        <v>4745000</v>
      </c>
      <c r="F9" s="237">
        <v>4745000</v>
      </c>
      <c r="G9" s="257"/>
      <c r="H9" s="177"/>
      <c r="I9" s="176"/>
      <c r="J9" s="239">
        <v>5235272.3600000003</v>
      </c>
      <c r="K9" s="250"/>
      <c r="L9" s="241"/>
      <c r="M9" s="8">
        <v>5943982.1399999997</v>
      </c>
      <c r="N9" s="242">
        <v>3834064.05</v>
      </c>
      <c r="O9" s="72"/>
      <c r="P9" s="100"/>
      <c r="Q9" s="9"/>
      <c r="R9" s="9"/>
      <c r="S9" s="9"/>
      <c r="T9" s="258">
        <v>47453</v>
      </c>
      <c r="U9" s="10"/>
      <c r="V9" s="23"/>
      <c r="W9" s="11"/>
      <c r="X9" s="8">
        <v>3831419.05</v>
      </c>
      <c r="Y9" s="9"/>
      <c r="Z9" s="9"/>
      <c r="AA9" s="9"/>
      <c r="AB9" s="10"/>
      <c r="AC9" s="24">
        <v>0.99965172169926808</v>
      </c>
      <c r="AD9" s="11">
        <v>4741691.9962118929</v>
      </c>
      <c r="AE9" s="8">
        <v>3616536.45</v>
      </c>
      <c r="AF9" s="9"/>
      <c r="AG9" s="10"/>
      <c r="AH9" s="11"/>
      <c r="AI9" s="8">
        <v>214882.6</v>
      </c>
      <c r="AJ9" s="9"/>
      <c r="AK9" s="10"/>
      <c r="AL9" s="25"/>
      <c r="AM9" s="25"/>
      <c r="AN9" s="25"/>
      <c r="AO9" s="10"/>
      <c r="AP9" s="12">
        <v>5390806.1299999999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5400000</v>
      </c>
      <c r="BA9" s="15">
        <v>3900000</v>
      </c>
      <c r="BB9" s="15">
        <v>5235272.3600000003</v>
      </c>
      <c r="BC9" s="15">
        <v>3834064.05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1367828.8799999994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639</v>
      </c>
      <c r="BW9" s="243">
        <v>0</v>
      </c>
      <c r="BX9" s="249">
        <v>4743344</v>
      </c>
      <c r="BY9" s="249">
        <v>3617796.45</v>
      </c>
      <c r="BZ9" s="249">
        <v>4743344</v>
      </c>
      <c r="CA9" s="249">
        <v>3617796.45</v>
      </c>
      <c r="CB9" s="244" t="s">
        <v>633</v>
      </c>
      <c r="CC9" s="249">
        <v>3831419.05</v>
      </c>
      <c r="CD9" s="249">
        <v>214882.6</v>
      </c>
      <c r="CE9" s="249">
        <v>5390806.1299999999</v>
      </c>
      <c r="CF9" s="249">
        <v>0</v>
      </c>
    </row>
    <row r="10" spans="1:95" x14ac:dyDescent="0.25">
      <c r="A10" s="255" t="s">
        <v>643</v>
      </c>
      <c r="B10" s="256" t="s">
        <v>644</v>
      </c>
      <c r="C10" s="256" t="s">
        <v>645</v>
      </c>
      <c r="D10" s="235"/>
      <c r="E10" s="236">
        <v>341960667.66000003</v>
      </c>
      <c r="F10" s="237">
        <v>341960667.66000003</v>
      </c>
      <c r="G10" s="257"/>
      <c r="H10" s="177"/>
      <c r="I10" s="176"/>
      <c r="J10" s="239">
        <v>341443133.70999998</v>
      </c>
      <c r="K10" s="250"/>
      <c r="L10" s="241"/>
      <c r="M10" s="8">
        <v>338611439.45999998</v>
      </c>
      <c r="N10" s="242">
        <v>337732635.70999998</v>
      </c>
      <c r="O10" s="72"/>
      <c r="P10" s="100"/>
      <c r="Q10" s="9"/>
      <c r="R10" s="9"/>
      <c r="S10" s="9"/>
      <c r="T10" s="258">
        <v>46568</v>
      </c>
      <c r="U10" s="10"/>
      <c r="V10" s="23"/>
      <c r="W10" s="11"/>
      <c r="X10" s="8">
        <v>299154513.5</v>
      </c>
      <c r="Y10" s="9"/>
      <c r="Z10" s="9"/>
      <c r="AA10" s="9"/>
      <c r="AB10" s="10"/>
      <c r="AC10" s="24">
        <v>0.84833344582918335</v>
      </c>
      <c r="AD10" s="11">
        <v>246098579.65418771</v>
      </c>
      <c r="AE10" s="8">
        <v>282632524.92000002</v>
      </c>
      <c r="AF10" s="9"/>
      <c r="AG10" s="10"/>
      <c r="AH10" s="11"/>
      <c r="AI10" s="8">
        <v>16521988.58</v>
      </c>
      <c r="AJ10" s="9"/>
      <c r="AK10" s="10"/>
      <c r="AL10" s="25"/>
      <c r="AM10" s="25"/>
      <c r="AN10" s="25"/>
      <c r="AO10" s="10"/>
      <c r="AP10" s="12">
        <v>297529793.07999998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341443133.70999998</v>
      </c>
      <c r="BA10" s="15">
        <v>337732635.70999998</v>
      </c>
      <c r="BB10" s="15">
        <v>341443133.70999998</v>
      </c>
      <c r="BC10" s="15">
        <v>337732635.70999998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5210498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639</v>
      </c>
      <c r="BW10" s="243">
        <v>0</v>
      </c>
      <c r="BX10" s="249">
        <v>290096519.07999998</v>
      </c>
      <c r="BY10" s="249">
        <v>333162067.70999998</v>
      </c>
      <c r="BZ10" s="249">
        <v>290096519.07999998</v>
      </c>
      <c r="CA10" s="249">
        <v>333162067.70999998</v>
      </c>
      <c r="CB10" s="244" t="s">
        <v>633</v>
      </c>
      <c r="CC10" s="249">
        <v>299154513.5</v>
      </c>
      <c r="CD10" s="249">
        <v>16521988.58</v>
      </c>
      <c r="CE10" s="249">
        <v>297529793.07999998</v>
      </c>
      <c r="CF10" s="249">
        <v>0</v>
      </c>
    </row>
    <row r="11" spans="1:95" x14ac:dyDescent="0.25">
      <c r="A11" s="255" t="s">
        <v>646</v>
      </c>
      <c r="B11" s="256" t="s">
        <v>647</v>
      </c>
      <c r="C11" s="256" t="s">
        <v>645</v>
      </c>
      <c r="D11" s="235"/>
      <c r="E11" s="236">
        <v>6651803.5300000003</v>
      </c>
      <c r="F11" s="237">
        <v>6651803.5300000003</v>
      </c>
      <c r="G11" s="257"/>
      <c r="H11" s="177"/>
      <c r="I11" s="176"/>
      <c r="J11" s="239">
        <v>6651803.5300000003</v>
      </c>
      <c r="K11" s="250"/>
      <c r="L11" s="241"/>
      <c r="M11" s="8">
        <v>6383622.6600000001</v>
      </c>
      <c r="N11" s="242">
        <v>6401803.5300000003</v>
      </c>
      <c r="O11" s="72"/>
      <c r="P11" s="100"/>
      <c r="Q11" s="9"/>
      <c r="R11" s="9"/>
      <c r="S11" s="9"/>
      <c r="T11" s="258">
        <v>46053</v>
      </c>
      <c r="U11" s="10"/>
      <c r="V11" s="23"/>
      <c r="W11" s="11"/>
      <c r="X11" s="8">
        <v>6393992.6900000004</v>
      </c>
      <c r="Y11" s="9"/>
      <c r="Z11" s="9"/>
      <c r="AA11" s="9"/>
      <c r="AB11" s="10"/>
      <c r="AC11" s="24">
        <v>0.95703954170952832</v>
      </c>
      <c r="AD11" s="11">
        <v>6092547.6017226316</v>
      </c>
      <c r="AE11" s="8">
        <v>5962693.7300000004</v>
      </c>
      <c r="AF11" s="9"/>
      <c r="AG11" s="10"/>
      <c r="AH11" s="11"/>
      <c r="AI11" s="8">
        <v>431298.96</v>
      </c>
      <c r="AJ11" s="9"/>
      <c r="AK11" s="10"/>
      <c r="AL11" s="25"/>
      <c r="AM11" s="25"/>
      <c r="AN11" s="25"/>
      <c r="AO11" s="10"/>
      <c r="AP11" s="12">
        <v>6651803.5099999998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6651803.5300000003</v>
      </c>
      <c r="BA11" s="15">
        <v>6401803.5300000003</v>
      </c>
      <c r="BB11" s="15">
        <v>6651803.5300000003</v>
      </c>
      <c r="BC11" s="15">
        <v>6401803.5300000003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250000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639</v>
      </c>
      <c r="BW11" s="243">
        <v>0</v>
      </c>
      <c r="BX11" s="243">
        <v>6366035.4000000004</v>
      </c>
      <c r="BY11" s="243">
        <v>6230352.5300000003</v>
      </c>
      <c r="BZ11" s="243">
        <v>6366035.4000000004</v>
      </c>
      <c r="CA11" s="243">
        <v>6230352.5300000003</v>
      </c>
      <c r="CB11" s="244" t="s">
        <v>633</v>
      </c>
      <c r="CC11" s="249">
        <v>6393992.6900000004</v>
      </c>
      <c r="CD11" s="249">
        <v>431298.96</v>
      </c>
      <c r="CE11" s="249">
        <v>6651803.5099999998</v>
      </c>
      <c r="CF11" s="249">
        <v>0</v>
      </c>
    </row>
    <row r="12" spans="1:95" x14ac:dyDescent="0.25">
      <c r="A12" s="255" t="s">
        <v>562</v>
      </c>
      <c r="B12" s="256" t="s">
        <v>648</v>
      </c>
      <c r="C12" s="256" t="s">
        <v>649</v>
      </c>
      <c r="D12" s="235"/>
      <c r="E12" s="236">
        <v>196243830.78999999</v>
      </c>
      <c r="F12" s="237">
        <v>196243830.78999999</v>
      </c>
      <c r="G12" s="257"/>
      <c r="H12" s="177"/>
      <c r="I12" s="176"/>
      <c r="J12" s="239">
        <v>197175877</v>
      </c>
      <c r="K12" s="250"/>
      <c r="L12" s="241"/>
      <c r="M12" s="8">
        <v>216178378.78999999</v>
      </c>
      <c r="N12" s="242">
        <v>197751131.77000001</v>
      </c>
      <c r="O12" s="71"/>
      <c r="P12" s="100"/>
      <c r="Q12" s="9"/>
      <c r="R12" s="9"/>
      <c r="S12" s="9"/>
      <c r="T12" s="258">
        <v>46599</v>
      </c>
      <c r="U12" s="10"/>
      <c r="V12" s="23"/>
      <c r="W12" s="11"/>
      <c r="X12" s="8">
        <v>197489203.19</v>
      </c>
      <c r="Y12" s="9"/>
      <c r="Z12" s="9"/>
      <c r="AA12" s="9"/>
      <c r="AB12" s="10"/>
      <c r="AC12" s="24">
        <v>0.99840651494237176</v>
      </c>
      <c r="AD12" s="11">
        <v>195618804.97029996</v>
      </c>
      <c r="AE12" s="8">
        <v>141973459.56</v>
      </c>
      <c r="AF12" s="9"/>
      <c r="AG12" s="10"/>
      <c r="AH12" s="11"/>
      <c r="AI12" s="8">
        <v>55515743.630000003</v>
      </c>
      <c r="AJ12" s="9"/>
      <c r="AK12" s="10"/>
      <c r="AL12" s="25"/>
      <c r="AM12" s="25"/>
      <c r="AN12" s="25"/>
      <c r="AO12" s="10"/>
      <c r="AP12" s="12">
        <v>202275062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198075877</v>
      </c>
      <c r="BA12" s="15">
        <v>198075877</v>
      </c>
      <c r="BB12" s="15">
        <v>197175877</v>
      </c>
      <c r="BC12" s="15">
        <v>197751131.77000001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7454.3700000047684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 t="s">
        <v>639</v>
      </c>
      <c r="BW12" s="243">
        <v>0</v>
      </c>
      <c r="BX12" s="243">
        <v>195931018.12</v>
      </c>
      <c r="BY12" s="243">
        <v>142200053.22</v>
      </c>
      <c r="BZ12" s="243">
        <v>195931018.12</v>
      </c>
      <c r="CA12" s="243">
        <v>142200053.22</v>
      </c>
      <c r="CB12" s="244" t="s">
        <v>633</v>
      </c>
      <c r="CC12" s="249">
        <v>197489203.19</v>
      </c>
      <c r="CD12" s="249">
        <v>55515743.630000003</v>
      </c>
      <c r="CE12" s="249">
        <v>202275062</v>
      </c>
      <c r="CF12" s="249">
        <v>0</v>
      </c>
    </row>
    <row r="13" spans="1:95" x14ac:dyDescent="0.25">
      <c r="A13" s="255" t="s">
        <v>563</v>
      </c>
      <c r="B13" s="256" t="s">
        <v>650</v>
      </c>
      <c r="C13" s="256" t="s">
        <v>649</v>
      </c>
      <c r="D13" s="235"/>
      <c r="E13" s="236">
        <v>0</v>
      </c>
      <c r="F13" s="237">
        <v>0</v>
      </c>
      <c r="G13" s="257"/>
      <c r="H13" s="177"/>
      <c r="I13" s="176"/>
      <c r="J13" s="239"/>
      <c r="K13" s="250"/>
      <c r="L13" s="241"/>
      <c r="M13" s="8">
        <v>-600816.89</v>
      </c>
      <c r="N13" s="242">
        <v>-7779994.2800000003</v>
      </c>
      <c r="O13" s="71"/>
      <c r="P13" s="100"/>
      <c r="Q13" s="9"/>
      <c r="R13" s="9"/>
      <c r="S13" s="9"/>
      <c r="T13" s="258">
        <v>46599</v>
      </c>
      <c r="U13" s="10"/>
      <c r="V13" s="23"/>
      <c r="W13" s="11"/>
      <c r="X13" s="8">
        <v>-7760320.3600000003</v>
      </c>
      <c r="Y13" s="9"/>
      <c r="Z13" s="9"/>
      <c r="AA13" s="9"/>
      <c r="AB13" s="10"/>
      <c r="AC13" s="24">
        <v>0.99667469772177664</v>
      </c>
      <c r="AD13" s="11">
        <v>-5955310.2817963343</v>
      </c>
      <c r="AE13" s="8">
        <v>-5975179.5599999996</v>
      </c>
      <c r="AF13" s="9"/>
      <c r="AG13" s="10"/>
      <c r="AH13" s="11"/>
      <c r="AI13" s="8">
        <v>-1785140.8</v>
      </c>
      <c r="AJ13" s="9"/>
      <c r="AK13" s="10"/>
      <c r="AL13" s="25"/>
      <c r="AM13" s="25"/>
      <c r="AN13" s="25"/>
      <c r="AO13" s="10"/>
      <c r="AP13" s="12">
        <v>0</v>
      </c>
      <c r="AQ13" s="12"/>
      <c r="AR13" s="12"/>
      <c r="AS13" s="243"/>
      <c r="AT13" s="244"/>
      <c r="AU13" s="243"/>
      <c r="AV13" s="243"/>
      <c r="AW13" s="245"/>
      <c r="AX13" s="244"/>
      <c r="AY13" s="244" t="s">
        <v>630</v>
      </c>
      <c r="AZ13" s="243">
        <v>0</v>
      </c>
      <c r="BA13" s="15">
        <v>-8100000</v>
      </c>
      <c r="BB13" s="243">
        <v>0</v>
      </c>
      <c r="BC13" s="15">
        <v>-7779994.2800000003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7455309.5099999998</v>
      </c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 t="s">
        <v>639</v>
      </c>
      <c r="BW13" s="243">
        <v>0</v>
      </c>
      <c r="BX13" s="243">
        <v>-5975179.5599999996</v>
      </c>
      <c r="BY13" s="243">
        <v>-5995115.1299999999</v>
      </c>
      <c r="BZ13" s="243">
        <v>-5975179.5599999996</v>
      </c>
      <c r="CA13" s="243">
        <v>-5995115.1299999999</v>
      </c>
      <c r="CB13" s="244" t="s">
        <v>633</v>
      </c>
      <c r="CC13" s="249">
        <v>-7760320.3600000003</v>
      </c>
      <c r="CD13" s="249">
        <v>-1785140.8</v>
      </c>
      <c r="CE13" s="249">
        <v>0</v>
      </c>
      <c r="CF13" s="249">
        <v>0</v>
      </c>
    </row>
    <row r="14" spans="1:95" x14ac:dyDescent="0.25">
      <c r="A14" s="255" t="s">
        <v>651</v>
      </c>
      <c r="B14" s="256" t="s">
        <v>652</v>
      </c>
      <c r="C14" s="256" t="s">
        <v>642</v>
      </c>
      <c r="D14" s="235"/>
      <c r="E14" s="236">
        <v>16482643.85</v>
      </c>
      <c r="F14" s="237">
        <v>16482643.85</v>
      </c>
      <c r="G14" s="257"/>
      <c r="H14" s="177"/>
      <c r="I14" s="176"/>
      <c r="J14" s="239">
        <v>16396051.58</v>
      </c>
      <c r="K14" s="250"/>
      <c r="L14" s="241"/>
      <c r="M14" s="8">
        <v>15345707.76</v>
      </c>
      <c r="N14" s="242">
        <v>15220642.58</v>
      </c>
      <c r="O14" s="72"/>
      <c r="P14" s="100"/>
      <c r="Q14" s="9"/>
      <c r="R14" s="9"/>
      <c r="S14" s="9"/>
      <c r="T14" s="258">
        <v>46235</v>
      </c>
      <c r="U14" s="10"/>
      <c r="V14" s="23"/>
      <c r="W14" s="11"/>
      <c r="X14" s="8">
        <v>9581713.6500000004</v>
      </c>
      <c r="Y14" s="9"/>
      <c r="Z14" s="9"/>
      <c r="AA14" s="9"/>
      <c r="AB14" s="10"/>
      <c r="AC14" s="24">
        <v>0.55075651558108285</v>
      </c>
      <c r="AD14" s="11">
        <v>4999720.834141247</v>
      </c>
      <c r="AE14" s="8">
        <v>8228472.1299999999</v>
      </c>
      <c r="AF14" s="9"/>
      <c r="AG14" s="10"/>
      <c r="AH14" s="11"/>
      <c r="AI14" s="8">
        <v>1353241.52</v>
      </c>
      <c r="AJ14" s="9"/>
      <c r="AK14" s="10"/>
      <c r="AL14" s="25"/>
      <c r="AM14" s="25"/>
      <c r="AN14" s="25"/>
      <c r="AO14" s="10"/>
      <c r="AP14" s="12">
        <v>11225379.779999999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16396051.58</v>
      </c>
      <c r="BA14" s="15">
        <v>15220642.58</v>
      </c>
      <c r="BB14" s="15">
        <v>16396051.58</v>
      </c>
      <c r="BC14" s="15">
        <v>15220642.58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1175409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 t="s">
        <v>639</v>
      </c>
      <c r="BW14" s="243">
        <v>0</v>
      </c>
      <c r="BX14" s="243">
        <v>9077915</v>
      </c>
      <c r="BY14" s="243">
        <v>14940308.279999999</v>
      </c>
      <c r="BZ14" s="243">
        <v>9077915</v>
      </c>
      <c r="CA14" s="243">
        <v>14940308.279999999</v>
      </c>
      <c r="CB14" s="244" t="s">
        <v>633</v>
      </c>
      <c r="CC14" s="249">
        <v>9581713.6500000004</v>
      </c>
      <c r="CD14" s="249">
        <v>1353241.52</v>
      </c>
      <c r="CE14" s="249">
        <v>11225379.779999999</v>
      </c>
      <c r="CF14" s="249">
        <v>0</v>
      </c>
    </row>
    <row r="15" spans="1:95" x14ac:dyDescent="0.25">
      <c r="A15" s="255" t="s">
        <v>564</v>
      </c>
      <c r="B15" s="256" t="s">
        <v>653</v>
      </c>
      <c r="C15" s="256" t="s">
        <v>649</v>
      </c>
      <c r="D15" s="235"/>
      <c r="E15" s="236">
        <v>45409003.560000002</v>
      </c>
      <c r="F15" s="237">
        <v>45409003.560000002</v>
      </c>
      <c r="G15" s="257"/>
      <c r="H15" s="177"/>
      <c r="I15" s="176"/>
      <c r="J15" s="239">
        <v>57142227</v>
      </c>
      <c r="K15" s="250"/>
      <c r="L15" s="241"/>
      <c r="M15" s="8">
        <v>62134392.450000003</v>
      </c>
      <c r="N15" s="242">
        <v>57575368.219999999</v>
      </c>
      <c r="O15" s="72"/>
      <c r="P15" s="100"/>
      <c r="Q15" s="9"/>
      <c r="R15" s="9"/>
      <c r="S15" s="9"/>
      <c r="T15" s="258">
        <v>46630</v>
      </c>
      <c r="U15" s="10"/>
      <c r="V15" s="23"/>
      <c r="W15" s="11"/>
      <c r="X15" s="8">
        <v>57485754.369999997</v>
      </c>
      <c r="Y15" s="9"/>
      <c r="Z15" s="9"/>
      <c r="AA15" s="9"/>
      <c r="AB15" s="10"/>
      <c r="AC15" s="24">
        <v>0.9987811575544806</v>
      </c>
      <c r="AD15" s="11">
        <v>45298371.026345164</v>
      </c>
      <c r="AE15" s="8">
        <v>40029489.229999997</v>
      </c>
      <c r="AF15" s="9"/>
      <c r="AG15" s="10"/>
      <c r="AH15" s="11"/>
      <c r="AI15" s="8">
        <v>17456265.140000001</v>
      </c>
      <c r="AJ15" s="9"/>
      <c r="AK15" s="10"/>
      <c r="AL15" s="25"/>
      <c r="AM15" s="25"/>
      <c r="AN15" s="25"/>
      <c r="AO15" s="10"/>
      <c r="AP15" s="12">
        <v>60880899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57722227</v>
      </c>
      <c r="BA15" s="15">
        <v>57722227</v>
      </c>
      <c r="BB15" s="15">
        <v>57142227</v>
      </c>
      <c r="BC15" s="15">
        <v>57575368.219999999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-363.82999999821186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639</v>
      </c>
      <c r="BW15" s="243">
        <v>0</v>
      </c>
      <c r="BX15" s="243">
        <v>45353649.979999997</v>
      </c>
      <c r="BY15" s="243">
        <v>40078338.409999996</v>
      </c>
      <c r="BZ15" s="243">
        <v>45353649.979999997</v>
      </c>
      <c r="CA15" s="243">
        <v>40078338.409999996</v>
      </c>
      <c r="CB15" s="244" t="s">
        <v>633</v>
      </c>
      <c r="CC15" s="249">
        <v>57485754.369999997</v>
      </c>
      <c r="CD15" s="249">
        <v>17456265.140000001</v>
      </c>
      <c r="CE15" s="249">
        <v>60880899</v>
      </c>
      <c r="CF15" s="249">
        <v>0</v>
      </c>
    </row>
    <row r="16" spans="1:95" x14ac:dyDescent="0.25">
      <c r="A16" s="255" t="s">
        <v>565</v>
      </c>
      <c r="B16" s="256" t="s">
        <v>654</v>
      </c>
      <c r="C16" s="256" t="s">
        <v>649</v>
      </c>
      <c r="D16" s="235"/>
      <c r="E16" s="236">
        <v>0</v>
      </c>
      <c r="F16" s="237">
        <v>0</v>
      </c>
      <c r="G16" s="257"/>
      <c r="H16" s="177"/>
      <c r="I16" s="176"/>
      <c r="J16" s="239"/>
      <c r="K16" s="250"/>
      <c r="L16" s="241"/>
      <c r="M16" s="8">
        <v>-235677.05</v>
      </c>
      <c r="N16" s="242">
        <v>-2362039.0099999998</v>
      </c>
      <c r="O16" s="72"/>
      <c r="P16" s="100"/>
      <c r="Q16" s="9"/>
      <c r="R16" s="9"/>
      <c r="S16" s="9"/>
      <c r="T16" s="258">
        <v>46630</v>
      </c>
      <c r="U16" s="10"/>
      <c r="V16" s="23"/>
      <c r="W16" s="11"/>
      <c r="X16" s="8">
        <v>-2354954.98</v>
      </c>
      <c r="Y16" s="9"/>
      <c r="Z16" s="9"/>
      <c r="AA16" s="9"/>
      <c r="AB16" s="10"/>
      <c r="AC16" s="24">
        <v>0.9986871162594283</v>
      </c>
      <c r="AD16" s="11">
        <v>-1912768.7956443254</v>
      </c>
      <c r="AE16" s="8">
        <v>-1915283.34</v>
      </c>
      <c r="AF16" s="9"/>
      <c r="AG16" s="10"/>
      <c r="AH16" s="11"/>
      <c r="AI16" s="8">
        <v>-439671.64</v>
      </c>
      <c r="AJ16" s="9"/>
      <c r="AK16" s="10"/>
      <c r="AL16" s="25"/>
      <c r="AM16" s="25"/>
      <c r="AN16" s="25"/>
      <c r="AO16" s="10"/>
      <c r="AP16" s="12">
        <v>0</v>
      </c>
      <c r="AQ16" s="12"/>
      <c r="AR16" s="12"/>
      <c r="AS16" s="243"/>
      <c r="AT16" s="244"/>
      <c r="AU16" s="243"/>
      <c r="AV16" s="243"/>
      <c r="AW16" s="245"/>
      <c r="AX16" s="244"/>
      <c r="AY16" s="244" t="s">
        <v>630</v>
      </c>
      <c r="AZ16" s="243">
        <v>0</v>
      </c>
      <c r="BA16" s="15">
        <v>-2500000</v>
      </c>
      <c r="BB16" s="243">
        <v>0</v>
      </c>
      <c r="BC16" s="15">
        <v>-2362039.0099999998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2245865.3199999998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 t="s">
        <v>639</v>
      </c>
      <c r="BW16" s="243">
        <v>0</v>
      </c>
      <c r="BX16" s="243">
        <v>-1915283.34</v>
      </c>
      <c r="BY16" s="243">
        <v>-1917801.19</v>
      </c>
      <c r="BZ16" s="243">
        <v>-1915283.34</v>
      </c>
      <c r="CA16" s="243">
        <v>-1917801.19</v>
      </c>
      <c r="CB16" s="244" t="s">
        <v>633</v>
      </c>
      <c r="CC16" s="249">
        <v>-2354954.98</v>
      </c>
      <c r="CD16" s="249">
        <v>-439671.64</v>
      </c>
      <c r="CE16" s="249">
        <v>0</v>
      </c>
      <c r="CF16" s="249">
        <v>0</v>
      </c>
    </row>
    <row r="17" spans="1:84" x14ac:dyDescent="0.25">
      <c r="A17" s="255" t="s">
        <v>655</v>
      </c>
      <c r="B17" s="256" t="s">
        <v>656</v>
      </c>
      <c r="C17" s="256" t="s">
        <v>657</v>
      </c>
      <c r="D17" s="235"/>
      <c r="E17" s="236">
        <v>41575709.409999996</v>
      </c>
      <c r="F17" s="237">
        <v>41575709.409999996</v>
      </c>
      <c r="G17" s="257"/>
      <c r="H17" s="177"/>
      <c r="I17" s="176"/>
      <c r="J17" s="239">
        <v>41504206.390000001</v>
      </c>
      <c r="K17" s="250"/>
      <c r="L17" s="241"/>
      <c r="M17" s="8">
        <v>37174546.159999996</v>
      </c>
      <c r="N17" s="242">
        <v>37154206.390000001</v>
      </c>
      <c r="O17" s="72"/>
      <c r="P17" s="100"/>
      <c r="Q17" s="9"/>
      <c r="R17" s="9"/>
      <c r="S17" s="9"/>
      <c r="T17" s="258">
        <v>46081</v>
      </c>
      <c r="U17" s="10"/>
      <c r="V17" s="23"/>
      <c r="W17" s="11"/>
      <c r="X17" s="8">
        <v>36918069.539999999</v>
      </c>
      <c r="Y17" s="9"/>
      <c r="Z17" s="9"/>
      <c r="AA17" s="9"/>
      <c r="AB17" s="10"/>
      <c r="AC17" s="24">
        <v>0.8006657579867571</v>
      </c>
      <c r="AD17" s="11">
        <v>26652734.191247463</v>
      </c>
      <c r="AE17" s="8">
        <v>29275637.75</v>
      </c>
      <c r="AF17" s="9"/>
      <c r="AG17" s="10"/>
      <c r="AH17" s="11"/>
      <c r="AI17" s="8">
        <v>7642431.79</v>
      </c>
      <c r="AJ17" s="9"/>
      <c r="AK17" s="10"/>
      <c r="AL17" s="25"/>
      <c r="AM17" s="25"/>
      <c r="AN17" s="25"/>
      <c r="AO17" s="10"/>
      <c r="AP17" s="12">
        <v>41534431.170000002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41504206.390000001</v>
      </c>
      <c r="BA17" s="15">
        <v>37154206.390000001</v>
      </c>
      <c r="BB17" s="15">
        <v>41504206.390000001</v>
      </c>
      <c r="BC17" s="15">
        <v>37154206.390000001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4350000</v>
      </c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 t="s">
        <v>639</v>
      </c>
      <c r="BW17" s="243">
        <v>0</v>
      </c>
      <c r="BX17" s="243">
        <v>33288215.370000001</v>
      </c>
      <c r="BY17" s="243">
        <v>36564118.619999997</v>
      </c>
      <c r="BZ17" s="243">
        <v>33288215.370000001</v>
      </c>
      <c r="CA17" s="243">
        <v>36564118.619999997</v>
      </c>
      <c r="CB17" s="244" t="s">
        <v>633</v>
      </c>
      <c r="CC17" s="249">
        <v>36918069.539999999</v>
      </c>
      <c r="CD17" s="249">
        <v>7642431.79</v>
      </c>
      <c r="CE17" s="249">
        <v>41534431.170000002</v>
      </c>
      <c r="CF17" s="249">
        <v>0</v>
      </c>
    </row>
    <row r="18" spans="1:84" x14ac:dyDescent="0.25">
      <c r="A18" s="255" t="s">
        <v>658</v>
      </c>
      <c r="B18" s="256" t="s">
        <v>659</v>
      </c>
      <c r="C18" s="256" t="s">
        <v>660</v>
      </c>
      <c r="D18" s="235"/>
      <c r="E18" s="236">
        <v>9838187</v>
      </c>
      <c r="F18" s="237">
        <v>9838187</v>
      </c>
      <c r="G18" s="257"/>
      <c r="H18" s="177"/>
      <c r="I18" s="176"/>
      <c r="J18" s="239">
        <v>126077.16</v>
      </c>
      <c r="K18" s="250"/>
      <c r="L18" s="241"/>
      <c r="M18" s="8">
        <v>9632437.1500000004</v>
      </c>
      <c r="N18" s="242">
        <v>126077.16</v>
      </c>
      <c r="O18" s="72"/>
      <c r="P18" s="100"/>
      <c r="Q18" s="9"/>
      <c r="R18" s="9"/>
      <c r="S18" s="9"/>
      <c r="T18" s="258">
        <v>46811</v>
      </c>
      <c r="U18" s="10"/>
      <c r="V18" s="23"/>
      <c r="W18" s="11"/>
      <c r="X18" s="8">
        <v>137719.03</v>
      </c>
      <c r="Y18" s="9"/>
      <c r="Z18" s="9"/>
      <c r="AA18" s="9"/>
      <c r="AB18" s="10"/>
      <c r="AC18" s="24">
        <v>1</v>
      </c>
      <c r="AD18" s="11">
        <v>9838187</v>
      </c>
      <c r="AE18" s="8">
        <v>76329.8</v>
      </c>
      <c r="AF18" s="9"/>
      <c r="AG18" s="10"/>
      <c r="AH18" s="11"/>
      <c r="AI18" s="8">
        <v>61389.23</v>
      </c>
      <c r="AJ18" s="9"/>
      <c r="AK18" s="10"/>
      <c r="AL18" s="25"/>
      <c r="AM18" s="25"/>
      <c r="AN18" s="25"/>
      <c r="AO18" s="10"/>
      <c r="AP18" s="12">
        <v>203907.84</v>
      </c>
      <c r="AQ18" s="12"/>
      <c r="AR18" s="12"/>
      <c r="AS18" s="243"/>
      <c r="AT18" s="244"/>
      <c r="AU18" s="243"/>
      <c r="AV18" s="243"/>
      <c r="AW18" s="245"/>
      <c r="AX18" s="244" t="s">
        <v>630</v>
      </c>
      <c r="AY18" s="244" t="s">
        <v>630</v>
      </c>
      <c r="AZ18" s="15">
        <v>9838187</v>
      </c>
      <c r="BA18" s="15">
        <v>9838187</v>
      </c>
      <c r="BB18" s="15">
        <v>126077.16</v>
      </c>
      <c r="BC18" s="15">
        <v>126077.16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8429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 t="s">
        <v>639</v>
      </c>
      <c r="BW18" s="243">
        <v>0</v>
      </c>
      <c r="BX18" s="243">
        <v>9838187</v>
      </c>
      <c r="BY18" s="243">
        <v>76329.8</v>
      </c>
      <c r="BZ18" s="243">
        <v>9838187</v>
      </c>
      <c r="CA18" s="243">
        <v>76329.8</v>
      </c>
      <c r="CB18" s="244" t="s">
        <v>633</v>
      </c>
      <c r="CC18" s="249">
        <v>137719.03</v>
      </c>
      <c r="CD18" s="249">
        <v>61389.23</v>
      </c>
      <c r="CE18" s="249">
        <v>203907.84</v>
      </c>
      <c r="CF18" s="249">
        <v>0</v>
      </c>
    </row>
    <row r="19" spans="1:84" x14ac:dyDescent="0.25">
      <c r="A19" s="255" t="s">
        <v>661</v>
      </c>
      <c r="B19" s="256" t="s">
        <v>662</v>
      </c>
      <c r="C19" s="256" t="s">
        <v>649</v>
      </c>
      <c r="D19" s="235"/>
      <c r="E19" s="236">
        <v>0</v>
      </c>
      <c r="F19" s="237">
        <v>0</v>
      </c>
      <c r="G19" s="257"/>
      <c r="H19" s="177"/>
      <c r="I19" s="176"/>
      <c r="J19" s="239"/>
      <c r="K19" s="240"/>
      <c r="L19" s="241"/>
      <c r="M19" s="8">
        <v>0</v>
      </c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>
        <v>0</v>
      </c>
      <c r="Y19" s="9"/>
      <c r="Z19" s="9"/>
      <c r="AA19" s="9"/>
      <c r="AB19" s="10"/>
      <c r="AC19" s="24">
        <v>0</v>
      </c>
      <c r="AD19" s="11">
        <v>0</v>
      </c>
      <c r="AE19" s="8">
        <v>-12916.79</v>
      </c>
      <c r="AF19" s="9"/>
      <c r="AG19" s="10"/>
      <c r="AH19" s="11"/>
      <c r="AI19" s="8">
        <v>12916.79</v>
      </c>
      <c r="AJ19" s="9"/>
      <c r="AK19" s="10"/>
      <c r="AL19" s="25"/>
      <c r="AM19" s="25"/>
      <c r="AN19" s="25"/>
      <c r="AO19" s="10"/>
      <c r="AP19" s="12">
        <v>0</v>
      </c>
      <c r="AQ19" s="12"/>
      <c r="AR19" s="12"/>
      <c r="AS19" s="243"/>
      <c r="AT19" s="244"/>
      <c r="AU19" s="243"/>
      <c r="AV19" s="243"/>
      <c r="AW19" s="245"/>
      <c r="AX19" s="244"/>
      <c r="AY19" s="244"/>
      <c r="AZ19" s="243">
        <v>0</v>
      </c>
      <c r="BA19" s="243">
        <v>0</v>
      </c>
      <c r="BB19" s="243">
        <v>0</v>
      </c>
      <c r="BC19" s="243">
        <v>0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0</v>
      </c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/>
      <c r="BW19" s="243">
        <v>0</v>
      </c>
      <c r="BX19" s="243">
        <v>-12916.79</v>
      </c>
      <c r="BY19" s="243">
        <v>0</v>
      </c>
      <c r="BZ19" s="243">
        <v>-12916.79</v>
      </c>
      <c r="CA19" s="243">
        <v>0</v>
      </c>
      <c r="CB19" s="244" t="s">
        <v>633</v>
      </c>
      <c r="CC19" s="249">
        <v>0</v>
      </c>
      <c r="CD19" s="249">
        <v>12916.79</v>
      </c>
      <c r="CE19" s="249">
        <v>0</v>
      </c>
      <c r="CF19" s="249">
        <v>0</v>
      </c>
    </row>
    <row r="20" spans="1:84" x14ac:dyDescent="0.25">
      <c r="A20" s="255" t="s">
        <v>663</v>
      </c>
      <c r="B20" s="256" t="s">
        <v>664</v>
      </c>
      <c r="C20" s="256" t="s">
        <v>649</v>
      </c>
      <c r="D20" s="235"/>
      <c r="E20" s="236">
        <v>0</v>
      </c>
      <c r="F20" s="237">
        <v>0</v>
      </c>
      <c r="G20" s="257"/>
      <c r="H20" s="177"/>
      <c r="I20" s="176"/>
      <c r="J20" s="239"/>
      <c r="K20" s="240"/>
      <c r="L20" s="241"/>
      <c r="M20" s="8">
        <v>0</v>
      </c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>
        <v>0</v>
      </c>
      <c r="Y20" s="9"/>
      <c r="Z20" s="9"/>
      <c r="AA20" s="9"/>
      <c r="AB20" s="10"/>
      <c r="AC20" s="24">
        <v>0</v>
      </c>
      <c r="AD20" s="11">
        <v>0</v>
      </c>
      <c r="AE20" s="8">
        <v>180.53</v>
      </c>
      <c r="AF20" s="9"/>
      <c r="AG20" s="10"/>
      <c r="AH20" s="11"/>
      <c r="AI20" s="8">
        <v>-180.53</v>
      </c>
      <c r="AJ20" s="9"/>
      <c r="AK20" s="10"/>
      <c r="AL20" s="25"/>
      <c r="AM20" s="25"/>
      <c r="AN20" s="25"/>
      <c r="AO20" s="10"/>
      <c r="AP20" s="12">
        <v>0</v>
      </c>
      <c r="AQ20" s="12"/>
      <c r="AR20" s="12"/>
      <c r="AS20" s="243"/>
      <c r="AT20" s="244"/>
      <c r="AU20" s="243"/>
      <c r="AV20" s="243"/>
      <c r="AW20" s="245"/>
      <c r="AX20" s="244"/>
      <c r="AY20" s="244"/>
      <c r="AZ20" s="243">
        <v>0</v>
      </c>
      <c r="BA20" s="243">
        <v>0</v>
      </c>
      <c r="BB20" s="243">
        <v>0</v>
      </c>
      <c r="BC20" s="243">
        <v>0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0</v>
      </c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/>
      <c r="BW20" s="243">
        <v>0</v>
      </c>
      <c r="BX20" s="243">
        <v>180.53</v>
      </c>
      <c r="BY20" s="243">
        <v>0</v>
      </c>
      <c r="BZ20" s="243">
        <v>180.53</v>
      </c>
      <c r="CA20" s="243">
        <v>0</v>
      </c>
      <c r="CB20" s="244" t="s">
        <v>633</v>
      </c>
      <c r="CC20" s="249">
        <v>0</v>
      </c>
      <c r="CD20" s="249">
        <v>-180.53</v>
      </c>
      <c r="CE20" s="249">
        <v>0</v>
      </c>
      <c r="CF20" s="249">
        <v>0</v>
      </c>
    </row>
    <row r="21" spans="1:84" x14ac:dyDescent="0.25">
      <c r="A21" s="255" t="s">
        <v>665</v>
      </c>
      <c r="B21" s="256" t="s">
        <v>666</v>
      </c>
      <c r="C21" s="256" t="s">
        <v>667</v>
      </c>
      <c r="D21" s="235"/>
      <c r="E21" s="236">
        <v>5826536.3899999997</v>
      </c>
      <c r="F21" s="237">
        <v>5826536.3899999997</v>
      </c>
      <c r="G21" s="257"/>
      <c r="H21" s="177"/>
      <c r="I21" s="176"/>
      <c r="J21" s="239">
        <v>5759301.8099999996</v>
      </c>
      <c r="K21" s="240"/>
      <c r="L21" s="241"/>
      <c r="M21" s="8">
        <v>4904776.83</v>
      </c>
      <c r="N21" s="242">
        <v>4934301.8099999996</v>
      </c>
      <c r="O21" s="71"/>
      <c r="P21" s="100"/>
      <c r="Q21" s="9"/>
      <c r="R21" s="9"/>
      <c r="S21" s="9"/>
      <c r="T21" s="258">
        <v>46082</v>
      </c>
      <c r="U21" s="10"/>
      <c r="V21" s="23"/>
      <c r="W21" s="11"/>
      <c r="X21" s="8">
        <v>3604182.1</v>
      </c>
      <c r="Y21" s="9"/>
      <c r="Z21" s="9"/>
      <c r="AA21" s="9"/>
      <c r="AB21" s="10"/>
      <c r="AC21" s="24">
        <v>5.999815465327802E-2</v>
      </c>
      <c r="AD21" s="11">
        <v>18512.455217512335</v>
      </c>
      <c r="AE21" s="8">
        <v>308550.40999999997</v>
      </c>
      <c r="AF21" s="9"/>
      <c r="AG21" s="10"/>
      <c r="AH21" s="11"/>
      <c r="AI21" s="8">
        <v>3295631.69</v>
      </c>
      <c r="AJ21" s="9"/>
      <c r="AK21" s="10"/>
      <c r="AL21" s="25"/>
      <c r="AM21" s="25"/>
      <c r="AN21" s="25"/>
      <c r="AO21" s="10"/>
      <c r="AP21" s="12">
        <v>5418847.21</v>
      </c>
      <c r="AQ21" s="12"/>
      <c r="AR21" s="12"/>
      <c r="AS21" s="243"/>
      <c r="AT21" s="244"/>
      <c r="AU21" s="243"/>
      <c r="AV21" s="243"/>
      <c r="AW21" s="245"/>
      <c r="AX21" s="244" t="s">
        <v>630</v>
      </c>
      <c r="AY21" s="244" t="s">
        <v>630</v>
      </c>
      <c r="AZ21" s="15">
        <v>5759301.8099999996</v>
      </c>
      <c r="BA21" s="15">
        <v>4934301.8099999996</v>
      </c>
      <c r="BB21" s="15">
        <v>5759301.8099999996</v>
      </c>
      <c r="BC21" s="15">
        <v>4934301.8099999996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700000</v>
      </c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 t="s">
        <v>639</v>
      </c>
      <c r="BW21" s="243">
        <v>0</v>
      </c>
      <c r="BX21" s="243">
        <v>308550.40999999997</v>
      </c>
      <c r="BY21" s="243">
        <v>5142665</v>
      </c>
      <c r="BZ21" s="243">
        <v>308550.40999999997</v>
      </c>
      <c r="CA21" s="243">
        <v>5142665</v>
      </c>
      <c r="CB21" s="244" t="s">
        <v>633</v>
      </c>
      <c r="CC21" s="249">
        <v>3604182.1</v>
      </c>
      <c r="CD21" s="249">
        <v>3295631.69</v>
      </c>
      <c r="CE21" s="249">
        <v>5418847.21</v>
      </c>
      <c r="CF21" s="249">
        <v>0</v>
      </c>
    </row>
    <row r="22" spans="1:84" x14ac:dyDescent="0.25">
      <c r="A22" s="255" t="s">
        <v>668</v>
      </c>
      <c r="B22" s="256" t="s">
        <v>669</v>
      </c>
      <c r="C22" s="256" t="s">
        <v>670</v>
      </c>
      <c r="D22" s="235"/>
      <c r="E22" s="236">
        <v>147525113</v>
      </c>
      <c r="F22" s="237">
        <v>147525113</v>
      </c>
      <c r="G22" s="257"/>
      <c r="H22" s="177"/>
      <c r="I22" s="176"/>
      <c r="J22" s="239">
        <v>147525113</v>
      </c>
      <c r="K22" s="240"/>
      <c r="L22" s="241"/>
      <c r="M22" s="8">
        <v>140278077.08000001</v>
      </c>
      <c r="N22" s="242">
        <v>139703905</v>
      </c>
      <c r="O22" s="71"/>
      <c r="P22" s="100"/>
      <c r="Q22" s="9"/>
      <c r="R22" s="9"/>
      <c r="S22" s="9"/>
      <c r="T22" s="258">
        <v>47150</v>
      </c>
      <c r="U22" s="10"/>
      <c r="V22" s="23"/>
      <c r="W22" s="11"/>
      <c r="X22" s="8">
        <v>15012177.140000001</v>
      </c>
      <c r="Y22" s="9"/>
      <c r="Z22" s="9"/>
      <c r="AA22" s="9"/>
      <c r="AB22" s="10"/>
      <c r="AC22" s="24">
        <v>6.6719396340707109E-3</v>
      </c>
      <c r="AD22" s="11">
        <v>6227.4925119496629</v>
      </c>
      <c r="AE22" s="8">
        <v>933385.62</v>
      </c>
      <c r="AF22" s="9"/>
      <c r="AG22" s="10"/>
      <c r="AH22" s="11"/>
      <c r="AI22" s="8">
        <v>14078791.52</v>
      </c>
      <c r="AJ22" s="9"/>
      <c r="AK22" s="10"/>
      <c r="AL22" s="25"/>
      <c r="AM22" s="25"/>
      <c r="AN22" s="25"/>
      <c r="AO22" s="10"/>
      <c r="AP22" s="12">
        <v>17786461.120000001</v>
      </c>
      <c r="AQ22" s="12"/>
      <c r="AR22" s="12"/>
      <c r="AS22" s="243"/>
      <c r="AT22" s="244"/>
      <c r="AU22" s="243"/>
      <c r="AV22" s="243"/>
      <c r="AW22" s="245"/>
      <c r="AX22" s="244" t="s">
        <v>630</v>
      </c>
      <c r="AY22" s="244" t="s">
        <v>630</v>
      </c>
      <c r="AZ22" s="15">
        <v>147525113</v>
      </c>
      <c r="BA22" s="15">
        <v>139703905</v>
      </c>
      <c r="BB22" s="15">
        <v>147525113</v>
      </c>
      <c r="BC22" s="15">
        <v>139703905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7821208</v>
      </c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 t="s">
        <v>639</v>
      </c>
      <c r="BW22" s="243">
        <v>0</v>
      </c>
      <c r="BX22" s="243">
        <v>933385.62</v>
      </c>
      <c r="BY22" s="243">
        <v>139897192</v>
      </c>
      <c r="BZ22" s="243">
        <v>933385.62</v>
      </c>
      <c r="CA22" s="243">
        <v>139897192</v>
      </c>
      <c r="CB22" s="244" t="s">
        <v>633</v>
      </c>
      <c r="CC22" s="249">
        <v>15012177.140000001</v>
      </c>
      <c r="CD22" s="249">
        <v>14078791.52</v>
      </c>
      <c r="CE22" s="249">
        <v>17786461.120000001</v>
      </c>
      <c r="CF22" s="249">
        <v>0</v>
      </c>
    </row>
    <row r="23" spans="1:84" x14ac:dyDescent="0.25">
      <c r="A23" s="255" t="s">
        <v>671</v>
      </c>
      <c r="B23" s="256" t="s">
        <v>672</v>
      </c>
      <c r="C23" s="256" t="s">
        <v>634</v>
      </c>
      <c r="D23" s="235"/>
      <c r="E23" s="236">
        <v>170799.52</v>
      </c>
      <c r="F23" s="237">
        <v>170799.52</v>
      </c>
      <c r="G23" s="257"/>
      <c r="H23" s="177"/>
      <c r="I23" s="176"/>
      <c r="J23" s="239">
        <v>158952.89000000001</v>
      </c>
      <c r="K23" s="240"/>
      <c r="L23" s="241"/>
      <c r="M23" s="8">
        <v>535567.54</v>
      </c>
      <c r="N23" s="242">
        <v>156561.66</v>
      </c>
      <c r="O23" s="71"/>
      <c r="P23" s="100"/>
      <c r="Q23" s="9"/>
      <c r="R23" s="9"/>
      <c r="S23" s="9"/>
      <c r="T23" s="258">
        <v>46167</v>
      </c>
      <c r="U23" s="10"/>
      <c r="V23" s="23"/>
      <c r="W23" s="11"/>
      <c r="X23" s="8">
        <v>158187.41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158187.41</v>
      </c>
      <c r="AJ23" s="9"/>
      <c r="AK23" s="10"/>
      <c r="AL23" s="25"/>
      <c r="AM23" s="25"/>
      <c r="AN23" s="25"/>
      <c r="AO23" s="10"/>
      <c r="AP23" s="12">
        <v>170799.52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471896.25</v>
      </c>
      <c r="BA23" s="15">
        <v>471896.25</v>
      </c>
      <c r="BB23" s="15">
        <v>158952.89000000001</v>
      </c>
      <c r="BC23" s="15">
        <v>156561.66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0</v>
      </c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 t="s">
        <v>639</v>
      </c>
      <c r="BW23" s="243">
        <v>0</v>
      </c>
      <c r="BX23" s="243">
        <v>0</v>
      </c>
      <c r="BY23" s="243">
        <v>0</v>
      </c>
      <c r="BZ23" s="243">
        <v>0</v>
      </c>
      <c r="CA23" s="243">
        <v>0</v>
      </c>
      <c r="CB23" s="244" t="s">
        <v>633</v>
      </c>
      <c r="CC23" s="249">
        <v>158187.41</v>
      </c>
      <c r="CD23" s="249">
        <v>158187.41</v>
      </c>
      <c r="CE23" s="249">
        <v>170799.52</v>
      </c>
      <c r="CF23" s="249">
        <v>0</v>
      </c>
    </row>
    <row r="24" spans="1:84" x14ac:dyDescent="0.25">
      <c r="A24" s="255" t="s">
        <v>673</v>
      </c>
      <c r="B24" s="256" t="s">
        <v>674</v>
      </c>
      <c r="C24" s="256" t="s">
        <v>667</v>
      </c>
      <c r="D24" s="235"/>
      <c r="E24" s="236">
        <v>2264.94</v>
      </c>
      <c r="F24" s="237">
        <v>2264.94</v>
      </c>
      <c r="G24" s="257"/>
      <c r="H24" s="177"/>
      <c r="I24" s="176"/>
      <c r="J24" s="239">
        <v>14160.81</v>
      </c>
      <c r="K24" s="240"/>
      <c r="L24" s="241"/>
      <c r="M24" s="8">
        <v>14160.81</v>
      </c>
      <c r="N24" s="242">
        <v>14160.81</v>
      </c>
      <c r="O24" s="71"/>
      <c r="P24" s="100"/>
      <c r="Q24" s="9"/>
      <c r="R24" s="9"/>
      <c r="S24" s="9"/>
      <c r="T24" s="258">
        <v>46053</v>
      </c>
      <c r="U24" s="10"/>
      <c r="V24" s="23"/>
      <c r="W24" s="11"/>
      <c r="X24" s="8">
        <v>14160.81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14160.81</v>
      </c>
      <c r="AJ24" s="9"/>
      <c r="AK24" s="10"/>
      <c r="AL24" s="25"/>
      <c r="AM24" s="25"/>
      <c r="AN24" s="25"/>
      <c r="AO24" s="10"/>
      <c r="AP24" s="12">
        <v>2264.94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14160.81</v>
      </c>
      <c r="BA24" s="15">
        <v>14160.81</v>
      </c>
      <c r="BB24" s="15">
        <v>14160.81</v>
      </c>
      <c r="BC24" s="15">
        <v>14160.81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0</v>
      </c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 t="s">
        <v>639</v>
      </c>
      <c r="BW24" s="243">
        <v>0</v>
      </c>
      <c r="BX24" s="243">
        <v>0</v>
      </c>
      <c r="BY24" s="243">
        <v>0</v>
      </c>
      <c r="BZ24" s="243">
        <v>0</v>
      </c>
      <c r="CA24" s="243">
        <v>0</v>
      </c>
      <c r="CB24" s="244" t="s">
        <v>633</v>
      </c>
      <c r="CC24" s="249">
        <v>14160.81</v>
      </c>
      <c r="CD24" s="249">
        <v>14160.81</v>
      </c>
      <c r="CE24" s="249">
        <v>2264.94</v>
      </c>
      <c r="CF24" s="249">
        <v>0</v>
      </c>
    </row>
    <row r="25" spans="1:84" x14ac:dyDescent="0.25">
      <c r="A25" s="255" t="s">
        <v>675</v>
      </c>
      <c r="B25" s="256" t="s">
        <v>676</v>
      </c>
      <c r="C25" s="256" t="s">
        <v>667</v>
      </c>
      <c r="D25" s="235"/>
      <c r="E25" s="236">
        <v>2888100</v>
      </c>
      <c r="F25" s="237">
        <v>2888100</v>
      </c>
      <c r="G25" s="257"/>
      <c r="H25" s="177"/>
      <c r="I25" s="176"/>
      <c r="J25" s="239"/>
      <c r="K25" s="250"/>
      <c r="L25" s="241"/>
      <c r="M25" s="8">
        <v>2678729.86</v>
      </c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>
        <v>92727.18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92727.18</v>
      </c>
      <c r="AJ25" s="9"/>
      <c r="AK25" s="10"/>
      <c r="AL25" s="25"/>
      <c r="AM25" s="25"/>
      <c r="AN25" s="25"/>
      <c r="AO25" s="10"/>
      <c r="AP25" s="12">
        <v>101150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1</v>
      </c>
      <c r="BH25" s="243">
        <v>0</v>
      </c>
      <c r="BI25" s="243">
        <v>0</v>
      </c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>
        <v>0</v>
      </c>
      <c r="BX25" s="243">
        <v>0</v>
      </c>
      <c r="BY25" s="243">
        <v>0</v>
      </c>
      <c r="BZ25" s="243">
        <v>0</v>
      </c>
      <c r="CA25" s="243">
        <v>0</v>
      </c>
      <c r="CB25" s="244" t="s">
        <v>633</v>
      </c>
      <c r="CC25" s="249">
        <v>92727.18</v>
      </c>
      <c r="CD25" s="249">
        <v>92727.18</v>
      </c>
      <c r="CE25" s="249">
        <v>101150</v>
      </c>
      <c r="CF25" s="249">
        <v>0</v>
      </c>
    </row>
    <row r="26" spans="1:84" x14ac:dyDescent="0.25">
      <c r="A26" s="255"/>
      <c r="B26" s="93" t="s">
        <v>677</v>
      </c>
      <c r="C26" s="256"/>
      <c r="D26" s="235"/>
      <c r="E26" s="278">
        <f>SUM(E8:E25)</f>
        <v>819319659.6500001</v>
      </c>
      <c r="F26" s="268">
        <f>SUM(F8:F25)</f>
        <v>819319659.6500001</v>
      </c>
      <c r="G26" s="257"/>
      <c r="H26" s="177"/>
      <c r="I26" s="176"/>
      <c r="J26" s="279">
        <f>SUM(J8:J25)</f>
        <v>819132177.23999977</v>
      </c>
      <c r="K26" s="250"/>
      <c r="L26" s="241"/>
      <c r="M26" s="272">
        <f>SUM(M8:M25)</f>
        <v>838979324.75</v>
      </c>
      <c r="N26" s="280">
        <f>SUM(N8:N25)</f>
        <v>790462825.39999986</v>
      </c>
      <c r="O26" s="71"/>
      <c r="P26" s="100"/>
      <c r="Q26" s="270">
        <f>SUM(Q8:Q25)</f>
        <v>0</v>
      </c>
      <c r="R26" s="270">
        <f>SUM(R8:R25)</f>
        <v>0</v>
      </c>
      <c r="S26" s="270">
        <f>SUM(S8:S25)</f>
        <v>0</v>
      </c>
      <c r="T26" s="258"/>
      <c r="U26" s="10"/>
      <c r="V26" s="23"/>
      <c r="W26" s="271">
        <f>SUM(W8:W25)</f>
        <v>0</v>
      </c>
      <c r="X26" s="272">
        <f>SUM(X8:X25)</f>
        <v>619758544.31999969</v>
      </c>
      <c r="Y26" s="270">
        <f>SUM(Y8:Y25)</f>
        <v>0</v>
      </c>
      <c r="Z26" s="270">
        <f>SUM(Z8:Z25)</f>
        <v>0</v>
      </c>
      <c r="AA26" s="270">
        <f>SUM(AA8:AA25)</f>
        <v>0</v>
      </c>
      <c r="AB26" s="10"/>
      <c r="AC26" s="24"/>
      <c r="AD26" s="271">
        <f>SUM(AD8:AD25)</f>
        <v>531497298.14444488</v>
      </c>
      <c r="AE26" s="272">
        <f>SUM(AE8:AE25)</f>
        <v>505133880.44000006</v>
      </c>
      <c r="AF26" s="270">
        <f>SUM(AF8:AF25)</f>
        <v>0</v>
      </c>
      <c r="AG26" s="10"/>
      <c r="AH26" s="271">
        <f>SUM(AH8:AH25)</f>
        <v>0</v>
      </c>
      <c r="AI26" s="272">
        <f>SUM(AI8:AI25)</f>
        <v>114624663.88000003</v>
      </c>
      <c r="AJ26" s="270">
        <f>SUM(AJ8:AJ25)</f>
        <v>0</v>
      </c>
      <c r="AK26" s="10"/>
      <c r="AL26" s="282">
        <f>SUM(AL8:AL25)</f>
        <v>0</v>
      </c>
      <c r="AM26" s="282">
        <f>SUM(AM8:AM25)</f>
        <v>0</v>
      </c>
      <c r="AN26" s="282">
        <f>SUM(AN8:AN25)</f>
        <v>0</v>
      </c>
      <c r="AO26" s="10"/>
      <c r="AP26" s="283">
        <f>SUM(AP8:AP25)</f>
        <v>649171605.30000007</v>
      </c>
      <c r="AQ26" s="283">
        <f>SUM(AQ8:AQ25)</f>
        <v>0</v>
      </c>
      <c r="AR26" s="283">
        <f>SUM(AR8:AR25)</f>
        <v>0</v>
      </c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93" t="s">
        <v>635</v>
      </c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 t="s">
        <v>678</v>
      </c>
      <c r="B29" s="256" t="s">
        <v>679</v>
      </c>
      <c r="C29" s="256" t="s">
        <v>660</v>
      </c>
      <c r="D29" s="235"/>
      <c r="E29" s="236">
        <v>2273682.69</v>
      </c>
      <c r="F29" s="237">
        <v>2273682.69</v>
      </c>
      <c r="G29" s="257"/>
      <c r="H29" s="177"/>
      <c r="I29" s="176"/>
      <c r="J29" s="239"/>
      <c r="K29" s="240"/>
      <c r="L29" s="241"/>
      <c r="M29" s="8">
        <v>1665145.3</v>
      </c>
      <c r="N29" s="242"/>
      <c r="O29" s="71"/>
      <c r="P29" s="100"/>
      <c r="Q29" s="9"/>
      <c r="R29" s="9"/>
      <c r="S29" s="9"/>
      <c r="T29" s="258">
        <v>45808</v>
      </c>
      <c r="U29" s="10"/>
      <c r="V29" s="23"/>
      <c r="W29" s="11"/>
      <c r="X29" s="8">
        <v>1665145.3</v>
      </c>
      <c r="Y29" s="9"/>
      <c r="Z29" s="9"/>
      <c r="AA29" s="9"/>
      <c r="AB29" s="10"/>
      <c r="AC29" s="24">
        <v>0.94357816196235211</v>
      </c>
      <c r="AD29" s="11">
        <v>2024349.729632199</v>
      </c>
      <c r="AE29" s="8">
        <v>1665145.3</v>
      </c>
      <c r="AF29" s="9"/>
      <c r="AG29" s="10"/>
      <c r="AH29" s="11"/>
      <c r="AI29" s="8">
        <v>0</v>
      </c>
      <c r="AJ29" s="9"/>
      <c r="AK29" s="10"/>
      <c r="AL29" s="25"/>
      <c r="AM29" s="25"/>
      <c r="AN29" s="25"/>
      <c r="AO29" s="10"/>
      <c r="AP29" s="12">
        <v>2273682.69</v>
      </c>
      <c r="AQ29" s="12"/>
      <c r="AR29" s="12"/>
      <c r="AS29" s="243"/>
      <c r="AT29" s="244"/>
      <c r="AU29" s="243"/>
      <c r="AV29" s="243"/>
      <c r="AW29" s="245"/>
      <c r="AX29" s="244"/>
      <c r="AY29" s="244"/>
      <c r="AZ29" s="243">
        <v>0</v>
      </c>
      <c r="BA29" s="243">
        <v>0</v>
      </c>
      <c r="BB29" s="243">
        <v>0</v>
      </c>
      <c r="BC29" s="243">
        <v>0</v>
      </c>
      <c r="BD29" s="243">
        <v>0</v>
      </c>
      <c r="BE29" s="243">
        <v>0</v>
      </c>
      <c r="BF29" s="243"/>
      <c r="BG29" s="243">
        <v>2</v>
      </c>
      <c r="BH29" s="243">
        <v>0</v>
      </c>
      <c r="BI29" s="243">
        <v>608537.3899999999</v>
      </c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>
        <v>0</v>
      </c>
      <c r="BX29" s="243">
        <v>2145396.9700000002</v>
      </c>
      <c r="BY29" s="243">
        <v>1764713.69</v>
      </c>
      <c r="BZ29" s="243">
        <v>2145396.9700000002</v>
      </c>
      <c r="CA29" s="243">
        <v>1764713.69</v>
      </c>
      <c r="CB29" s="244" t="s">
        <v>633</v>
      </c>
      <c r="CC29" s="249">
        <v>1665145.3</v>
      </c>
      <c r="CD29" s="249">
        <v>0</v>
      </c>
      <c r="CE29" s="249">
        <v>2273682.69</v>
      </c>
      <c r="CF29" s="249">
        <v>0</v>
      </c>
    </row>
    <row r="30" spans="1:84" x14ac:dyDescent="0.25">
      <c r="A30" s="255" t="s">
        <v>680</v>
      </c>
      <c r="B30" s="256" t="s">
        <v>681</v>
      </c>
      <c r="C30" s="256" t="s">
        <v>670</v>
      </c>
      <c r="D30" s="235"/>
      <c r="E30" s="236">
        <v>4072535</v>
      </c>
      <c r="F30" s="237">
        <v>4072535</v>
      </c>
      <c r="G30" s="257"/>
      <c r="H30" s="177"/>
      <c r="I30" s="176"/>
      <c r="J30" s="239"/>
      <c r="K30" s="240"/>
      <c r="L30" s="241"/>
      <c r="M30" s="8">
        <v>3349995.73</v>
      </c>
      <c r="N30" s="242"/>
      <c r="O30" s="71"/>
      <c r="P30" s="100"/>
      <c r="Q30" s="9"/>
      <c r="R30" s="9"/>
      <c r="S30" s="9"/>
      <c r="T30" s="258">
        <v>45747</v>
      </c>
      <c r="U30" s="10"/>
      <c r="V30" s="23"/>
      <c r="W30" s="11"/>
      <c r="X30" s="8">
        <v>3321856.36</v>
      </c>
      <c r="Y30" s="9"/>
      <c r="Z30" s="9"/>
      <c r="AA30" s="9"/>
      <c r="AB30" s="10"/>
      <c r="AC30" s="24">
        <v>0.96601137753156663</v>
      </c>
      <c r="AD30" s="11">
        <v>3800398.507761782</v>
      </c>
      <c r="AE30" s="8">
        <v>3306207.75</v>
      </c>
      <c r="AF30" s="9"/>
      <c r="AG30" s="10"/>
      <c r="AH30" s="11"/>
      <c r="AI30" s="8">
        <v>15648.61</v>
      </c>
      <c r="AJ30" s="9"/>
      <c r="AK30" s="10"/>
      <c r="AL30" s="25"/>
      <c r="AM30" s="25"/>
      <c r="AN30" s="25"/>
      <c r="AO30" s="10"/>
      <c r="AP30" s="12">
        <v>4046200</v>
      </c>
      <c r="AQ30" s="12"/>
      <c r="AR30" s="12"/>
      <c r="AS30" s="243"/>
      <c r="AT30" s="244"/>
      <c r="AU30" s="243"/>
      <c r="AV30" s="243"/>
      <c r="AW30" s="245"/>
      <c r="AX30" s="244"/>
      <c r="AY30" s="244"/>
      <c r="AZ30" s="243">
        <v>0</v>
      </c>
      <c r="BA30" s="243">
        <v>0</v>
      </c>
      <c r="BB30" s="243">
        <v>0</v>
      </c>
      <c r="BC30" s="243">
        <v>0</v>
      </c>
      <c r="BD30" s="243">
        <v>0</v>
      </c>
      <c r="BE30" s="243">
        <v>0</v>
      </c>
      <c r="BF30" s="243"/>
      <c r="BG30" s="243">
        <v>2</v>
      </c>
      <c r="BH30" s="243">
        <v>0</v>
      </c>
      <c r="BI30" s="243">
        <v>724343.64000000013</v>
      </c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>
        <v>0</v>
      </c>
      <c r="BX30" s="243">
        <v>3934113.61</v>
      </c>
      <c r="BY30" s="243">
        <v>3422535</v>
      </c>
      <c r="BZ30" s="243">
        <v>3934113.61</v>
      </c>
      <c r="CA30" s="243">
        <v>3422535</v>
      </c>
      <c r="CB30" s="244" t="s">
        <v>633</v>
      </c>
      <c r="CC30" s="249">
        <v>3321856.36</v>
      </c>
      <c r="CD30" s="249">
        <v>15648.61</v>
      </c>
      <c r="CE30" s="249">
        <v>4046200</v>
      </c>
      <c r="CF30" s="249">
        <v>0</v>
      </c>
    </row>
    <row r="31" spans="1:84" x14ac:dyDescent="0.25">
      <c r="A31" s="255" t="s">
        <v>682</v>
      </c>
      <c r="B31" s="256" t="s">
        <v>683</v>
      </c>
      <c r="C31" s="256" t="s">
        <v>667</v>
      </c>
      <c r="D31" s="235"/>
      <c r="E31" s="236">
        <v>322982.96000000002</v>
      </c>
      <c r="F31" s="237">
        <v>322982.96000000002</v>
      </c>
      <c r="G31" s="257"/>
      <c r="H31" s="177"/>
      <c r="I31" s="176"/>
      <c r="J31" s="239"/>
      <c r="K31" s="240"/>
      <c r="L31" s="241"/>
      <c r="M31" s="8">
        <v>283682.84999999998</v>
      </c>
      <c r="N31" s="242"/>
      <c r="O31" s="71"/>
      <c r="P31" s="100"/>
      <c r="Q31" s="9"/>
      <c r="R31" s="9"/>
      <c r="S31" s="9"/>
      <c r="T31" s="258">
        <v>45808</v>
      </c>
      <c r="U31" s="10"/>
      <c r="V31" s="23"/>
      <c r="W31" s="11"/>
      <c r="X31" s="8">
        <v>284221.86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284221.86</v>
      </c>
      <c r="AJ31" s="9"/>
      <c r="AK31" s="10"/>
      <c r="AL31" s="25"/>
      <c r="AM31" s="25"/>
      <c r="AN31" s="25"/>
      <c r="AO31" s="10"/>
      <c r="AP31" s="12">
        <v>322982.96000000002</v>
      </c>
      <c r="AQ31" s="12"/>
      <c r="AR31" s="12"/>
      <c r="AS31" s="243"/>
      <c r="AT31" s="244"/>
      <c r="AU31" s="243"/>
      <c r="AV31" s="243"/>
      <c r="AW31" s="245"/>
      <c r="AX31" s="244"/>
      <c r="AY31" s="244"/>
      <c r="AZ31" s="243">
        <v>0</v>
      </c>
      <c r="BA31" s="243">
        <v>0</v>
      </c>
      <c r="BB31" s="243">
        <v>0</v>
      </c>
      <c r="BC31" s="243">
        <v>0</v>
      </c>
      <c r="BD31" s="243">
        <v>0</v>
      </c>
      <c r="BE31" s="243">
        <v>0</v>
      </c>
      <c r="BF31" s="243"/>
      <c r="BG31" s="243">
        <v>2</v>
      </c>
      <c r="BH31" s="243">
        <v>0</v>
      </c>
      <c r="BI31" s="243">
        <v>38761.100000000035</v>
      </c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>
        <v>0</v>
      </c>
      <c r="BX31" s="243">
        <v>0</v>
      </c>
      <c r="BY31" s="243">
        <v>0</v>
      </c>
      <c r="BZ31" s="243">
        <v>0</v>
      </c>
      <c r="CA31" s="243">
        <v>0</v>
      </c>
      <c r="CB31" s="244" t="s">
        <v>633</v>
      </c>
      <c r="CC31" s="249">
        <v>284221.86</v>
      </c>
      <c r="CD31" s="249">
        <v>284221.86</v>
      </c>
      <c r="CE31" s="249">
        <v>322982.96000000002</v>
      </c>
      <c r="CF31" s="249">
        <v>0</v>
      </c>
    </row>
    <row r="32" spans="1:84" x14ac:dyDescent="0.25">
      <c r="A32" s="255" t="s">
        <v>684</v>
      </c>
      <c r="B32" s="256" t="s">
        <v>685</v>
      </c>
      <c r="C32" s="256" t="s">
        <v>686</v>
      </c>
      <c r="D32" s="235"/>
      <c r="E32" s="236">
        <v>0</v>
      </c>
      <c r="F32" s="237">
        <v>0</v>
      </c>
      <c r="G32" s="257"/>
      <c r="H32" s="177"/>
      <c r="I32" s="176"/>
      <c r="J32" s="239"/>
      <c r="K32" s="240"/>
      <c r="L32" s="241"/>
      <c r="M32" s="8">
        <v>145534.28</v>
      </c>
      <c r="N32" s="242"/>
      <c r="O32" s="71"/>
      <c r="P32" s="100"/>
      <c r="Q32" s="9"/>
      <c r="R32" s="9"/>
      <c r="S32" s="9"/>
      <c r="T32" s="258">
        <v>46022</v>
      </c>
      <c r="U32" s="10"/>
      <c r="V32" s="23"/>
      <c r="W32" s="11"/>
      <c r="X32" s="8">
        <v>32500.86</v>
      </c>
      <c r="Y32" s="9"/>
      <c r="Z32" s="9"/>
      <c r="AA32" s="9"/>
      <c r="AB32" s="10"/>
      <c r="AC32" s="24">
        <v>1</v>
      </c>
      <c r="AD32" s="11">
        <v>0</v>
      </c>
      <c r="AE32" s="8">
        <v>26100.05</v>
      </c>
      <c r="AF32" s="9"/>
      <c r="AG32" s="10"/>
      <c r="AH32" s="11"/>
      <c r="AI32" s="8">
        <v>6400.81</v>
      </c>
      <c r="AJ32" s="9"/>
      <c r="AK32" s="10"/>
      <c r="AL32" s="25"/>
      <c r="AM32" s="25"/>
      <c r="AN32" s="25"/>
      <c r="AO32" s="10"/>
      <c r="AP32" s="12">
        <v>34207.53</v>
      </c>
      <c r="AQ32" s="12"/>
      <c r="AR32" s="12"/>
      <c r="AS32" s="243"/>
      <c r="AT32" s="244"/>
      <c r="AU32" s="243"/>
      <c r="AV32" s="243"/>
      <c r="AW32" s="245"/>
      <c r="AX32" s="244"/>
      <c r="AY32" s="244"/>
      <c r="AZ32" s="243">
        <v>0</v>
      </c>
      <c r="BA32" s="243">
        <v>0</v>
      </c>
      <c r="BB32" s="243">
        <v>0</v>
      </c>
      <c r="BC32" s="243">
        <v>0</v>
      </c>
      <c r="BD32" s="243">
        <v>0</v>
      </c>
      <c r="BE32" s="243">
        <v>0</v>
      </c>
      <c r="BF32" s="243"/>
      <c r="BG32" s="243">
        <v>3</v>
      </c>
      <c r="BH32" s="243">
        <v>0</v>
      </c>
      <c r="BI32" s="243">
        <v>4433.6399999999994</v>
      </c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>
        <v>0</v>
      </c>
      <c r="BX32" s="243">
        <v>0</v>
      </c>
      <c r="BY32" s="243">
        <v>26100.05</v>
      </c>
      <c r="BZ32" s="243">
        <v>0</v>
      </c>
      <c r="CA32" s="243">
        <v>26100.05</v>
      </c>
      <c r="CB32" s="244" t="s">
        <v>633</v>
      </c>
      <c r="CC32" s="249">
        <v>32500.86</v>
      </c>
      <c r="CD32" s="249">
        <v>6400.81</v>
      </c>
      <c r="CE32" s="249">
        <v>34207.53</v>
      </c>
      <c r="CF32" s="249">
        <v>0</v>
      </c>
    </row>
    <row r="33" spans="1:84" x14ac:dyDescent="0.25">
      <c r="A33" s="255" t="s">
        <v>687</v>
      </c>
      <c r="B33" s="256" t="s">
        <v>688</v>
      </c>
      <c r="C33" s="256" t="s">
        <v>667</v>
      </c>
      <c r="D33" s="235"/>
      <c r="E33" s="236">
        <v>184577.17</v>
      </c>
      <c r="F33" s="237">
        <v>184577.17</v>
      </c>
      <c r="G33" s="257"/>
      <c r="H33" s="177"/>
      <c r="I33" s="176"/>
      <c r="J33" s="239"/>
      <c r="K33" s="240"/>
      <c r="L33" s="241"/>
      <c r="M33" s="8">
        <v>48293.94</v>
      </c>
      <c r="N33" s="242"/>
      <c r="O33" s="71"/>
      <c r="P33" s="100"/>
      <c r="Q33" s="9"/>
      <c r="R33" s="9"/>
      <c r="S33" s="9"/>
      <c r="T33" s="258">
        <v>46022</v>
      </c>
      <c r="U33" s="10"/>
      <c r="V33" s="23"/>
      <c r="W33" s="11"/>
      <c r="X33" s="8">
        <v>48293.94</v>
      </c>
      <c r="Y33" s="9"/>
      <c r="Z33" s="9"/>
      <c r="AA33" s="9"/>
      <c r="AB33" s="10"/>
      <c r="AC33" s="24">
        <v>0.7306524742527003</v>
      </c>
      <c r="AD33" s="11">
        <v>98537.020173875877</v>
      </c>
      <c r="AE33" s="8">
        <v>46539.64</v>
      </c>
      <c r="AF33" s="9"/>
      <c r="AG33" s="10"/>
      <c r="AH33" s="11"/>
      <c r="AI33" s="8">
        <v>1754.3</v>
      </c>
      <c r="AJ33" s="9"/>
      <c r="AK33" s="10"/>
      <c r="AL33" s="25"/>
      <c r="AM33" s="25"/>
      <c r="AN33" s="25"/>
      <c r="AO33" s="10"/>
      <c r="AP33" s="12">
        <v>184557.17</v>
      </c>
      <c r="AQ33" s="12"/>
      <c r="AR33" s="12"/>
      <c r="AS33" s="243"/>
      <c r="AT33" s="244"/>
      <c r="AU33" s="243"/>
      <c r="AV33" s="243"/>
      <c r="AW33" s="245"/>
      <c r="AX33" s="244"/>
      <c r="AY33" s="244"/>
      <c r="AZ33" s="243">
        <v>0</v>
      </c>
      <c r="BA33" s="243">
        <v>0</v>
      </c>
      <c r="BB33" s="243">
        <v>0</v>
      </c>
      <c r="BC33" s="243">
        <v>0</v>
      </c>
      <c r="BD33" s="243">
        <v>0</v>
      </c>
      <c r="BE33" s="243">
        <v>0</v>
      </c>
      <c r="BF33" s="243"/>
      <c r="BG33" s="243">
        <v>3</v>
      </c>
      <c r="BH33" s="243">
        <v>0</v>
      </c>
      <c r="BI33" s="243">
        <v>136263.23000000001</v>
      </c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>
        <v>0</v>
      </c>
      <c r="BX33" s="243">
        <v>134861.68</v>
      </c>
      <c r="BY33" s="243">
        <v>63696</v>
      </c>
      <c r="BZ33" s="243">
        <v>134861.68</v>
      </c>
      <c r="CA33" s="243">
        <v>63696</v>
      </c>
      <c r="CB33" s="244" t="s">
        <v>633</v>
      </c>
      <c r="CC33" s="249">
        <v>48293.94</v>
      </c>
      <c r="CD33" s="249">
        <v>1754.3</v>
      </c>
      <c r="CE33" s="249">
        <v>184557.17</v>
      </c>
      <c r="CF33" s="249">
        <v>0</v>
      </c>
    </row>
    <row r="34" spans="1:84" x14ac:dyDescent="0.25">
      <c r="A34" s="255" t="s">
        <v>689</v>
      </c>
      <c r="B34" s="256" t="s">
        <v>690</v>
      </c>
      <c r="C34" s="256" t="s">
        <v>686</v>
      </c>
      <c r="D34" s="235"/>
      <c r="E34" s="236">
        <v>0</v>
      </c>
      <c r="F34" s="237">
        <v>0</v>
      </c>
      <c r="G34" s="257"/>
      <c r="H34" s="177"/>
      <c r="I34" s="176"/>
      <c r="J34" s="239"/>
      <c r="K34" s="240"/>
      <c r="L34" s="241"/>
      <c r="M34" s="8">
        <v>1946656.45</v>
      </c>
      <c r="N34" s="242"/>
      <c r="O34" s="71"/>
      <c r="P34" s="100"/>
      <c r="Q34" s="9"/>
      <c r="R34" s="9"/>
      <c r="S34" s="9"/>
      <c r="T34" s="258">
        <v>46022</v>
      </c>
      <c r="U34" s="10"/>
      <c r="V34" s="23"/>
      <c r="W34" s="11"/>
      <c r="X34" s="8">
        <v>1946656.45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1946656.45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43"/>
      <c r="AT34" s="244"/>
      <c r="AU34" s="243"/>
      <c r="AV34" s="243"/>
      <c r="AW34" s="245"/>
      <c r="AX34" s="244"/>
      <c r="AY34" s="244"/>
      <c r="AZ34" s="243">
        <v>0</v>
      </c>
      <c r="BA34" s="243">
        <v>0</v>
      </c>
      <c r="BB34" s="243">
        <v>0</v>
      </c>
      <c r="BC34" s="243">
        <v>0</v>
      </c>
      <c r="BD34" s="243">
        <v>0</v>
      </c>
      <c r="BE34" s="243">
        <v>0</v>
      </c>
      <c r="BF34" s="243"/>
      <c r="BG34" s="243">
        <v>3</v>
      </c>
      <c r="BH34" s="243">
        <v>0</v>
      </c>
      <c r="BI34" s="243">
        <v>-1467373.49</v>
      </c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>
        <v>0</v>
      </c>
      <c r="BX34" s="243">
        <v>0</v>
      </c>
      <c r="BY34" s="243">
        <v>0</v>
      </c>
      <c r="BZ34" s="243">
        <v>0</v>
      </c>
      <c r="CA34" s="243">
        <v>0</v>
      </c>
      <c r="CB34" s="244" t="s">
        <v>633</v>
      </c>
      <c r="CC34" s="249">
        <v>1946656.45</v>
      </c>
      <c r="CD34" s="249">
        <v>1946656.45</v>
      </c>
      <c r="CE34" s="249">
        <v>0</v>
      </c>
      <c r="CF34" s="249">
        <v>0</v>
      </c>
    </row>
    <row r="35" spans="1:84" x14ac:dyDescent="0.25">
      <c r="A35" s="255" t="s">
        <v>691</v>
      </c>
      <c r="B35" s="256" t="s">
        <v>692</v>
      </c>
      <c r="C35" s="256" t="s">
        <v>686</v>
      </c>
      <c r="D35" s="235"/>
      <c r="E35" s="236">
        <v>0</v>
      </c>
      <c r="F35" s="237">
        <v>0</v>
      </c>
      <c r="G35" s="257"/>
      <c r="H35" s="177"/>
      <c r="I35" s="176"/>
      <c r="J35" s="239"/>
      <c r="K35" s="240"/>
      <c r="L35" s="241"/>
      <c r="M35" s="8">
        <v>474734.03</v>
      </c>
      <c r="N35" s="242"/>
      <c r="O35" s="71"/>
      <c r="P35" s="100"/>
      <c r="Q35" s="9"/>
      <c r="R35" s="9"/>
      <c r="S35" s="9"/>
      <c r="T35" s="258">
        <v>46022</v>
      </c>
      <c r="U35" s="10"/>
      <c r="V35" s="23"/>
      <c r="W35" s="11"/>
      <c r="X35" s="8">
        <v>474734.03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474734.03</v>
      </c>
      <c r="AJ35" s="9"/>
      <c r="AK35" s="10"/>
      <c r="AL35" s="25"/>
      <c r="AM35" s="25"/>
      <c r="AN35" s="25"/>
      <c r="AO35" s="10"/>
      <c r="AP35" s="12">
        <v>0</v>
      </c>
      <c r="AQ35" s="12"/>
      <c r="AR35" s="12"/>
      <c r="AS35" s="243"/>
      <c r="AT35" s="244"/>
      <c r="AU35" s="243"/>
      <c r="AV35" s="243"/>
      <c r="AW35" s="245"/>
      <c r="AX35" s="244"/>
      <c r="AY35" s="244"/>
      <c r="AZ35" s="243">
        <v>0</v>
      </c>
      <c r="BA35" s="243">
        <v>0</v>
      </c>
      <c r="BB35" s="243">
        <v>0</v>
      </c>
      <c r="BC35" s="243">
        <v>0</v>
      </c>
      <c r="BD35" s="243">
        <v>0</v>
      </c>
      <c r="BE35" s="243">
        <v>0</v>
      </c>
      <c r="BF35" s="243"/>
      <c r="BG35" s="243">
        <v>3</v>
      </c>
      <c r="BH35" s="243">
        <v>0</v>
      </c>
      <c r="BI35" s="243">
        <v>-397825.87</v>
      </c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>
        <v>0</v>
      </c>
      <c r="BX35" s="243">
        <v>0</v>
      </c>
      <c r="BY35" s="243">
        <v>0</v>
      </c>
      <c r="BZ35" s="243">
        <v>0</v>
      </c>
      <c r="CA35" s="243">
        <v>0</v>
      </c>
      <c r="CB35" s="244" t="s">
        <v>633</v>
      </c>
      <c r="CC35" s="249">
        <v>474734.03</v>
      </c>
      <c r="CD35" s="249">
        <v>474734.03</v>
      </c>
      <c r="CE35" s="249">
        <v>0</v>
      </c>
      <c r="CF35" s="249">
        <v>0</v>
      </c>
    </row>
    <row r="36" spans="1:84" x14ac:dyDescent="0.25">
      <c r="A36" s="255"/>
      <c r="B36" s="93" t="s">
        <v>693</v>
      </c>
      <c r="C36" s="256"/>
      <c r="D36" s="235"/>
      <c r="E36" s="278">
        <f>SUM(E7:E35)/2</f>
        <v>822746548.56000018</v>
      </c>
      <c r="F36" s="268">
        <f>SUM(F7:F35)/2</f>
        <v>822746548.56000018</v>
      </c>
      <c r="G36" s="257"/>
      <c r="H36" s="177"/>
      <c r="I36" s="176"/>
      <c r="J36" s="279">
        <f>SUM(J7:J35)/2</f>
        <v>819132177.23999977</v>
      </c>
      <c r="K36" s="240"/>
      <c r="L36" s="241"/>
      <c r="M36" s="272">
        <f>SUM(M7:M35)/2</f>
        <v>842936346.03999996</v>
      </c>
      <c r="N36" s="280">
        <f>SUM(N7:N35)/2</f>
        <v>790462825.39999986</v>
      </c>
      <c r="O36" s="71"/>
      <c r="P36" s="100"/>
      <c r="Q36" s="270">
        <f>SUM(Q7:Q35)/2</f>
        <v>0</v>
      </c>
      <c r="R36" s="270">
        <f>SUM(R7:R35)/2</f>
        <v>0</v>
      </c>
      <c r="S36" s="270">
        <f>SUM(S7:S35)/2</f>
        <v>0</v>
      </c>
      <c r="T36" s="258"/>
      <c r="U36" s="10"/>
      <c r="V36" s="23"/>
      <c r="W36" s="271">
        <f>SUM(W7:W35)/2</f>
        <v>0</v>
      </c>
      <c r="X36" s="272">
        <f>SUM(X7:X35)/2</f>
        <v>623645248.71999955</v>
      </c>
      <c r="Y36" s="270">
        <f>SUM(Y7:Y35)/2</f>
        <v>0</v>
      </c>
      <c r="Z36" s="270">
        <f>SUM(Z7:Z35)/2</f>
        <v>0</v>
      </c>
      <c r="AA36" s="270">
        <f>SUM(AA7:AA35)/2</f>
        <v>0</v>
      </c>
      <c r="AB36" s="10"/>
      <c r="AC36" s="24"/>
      <c r="AD36" s="271">
        <f>SUM(AD7:AD35)/2</f>
        <v>534458940.77322888</v>
      </c>
      <c r="AE36" s="272">
        <f>SUM(AE7:AE35)/2</f>
        <v>507655876.81</v>
      </c>
      <c r="AF36" s="270">
        <f>SUM(AF7:AF35)/2</f>
        <v>0</v>
      </c>
      <c r="AG36" s="10"/>
      <c r="AH36" s="271">
        <f>SUM(AH7:AH35)/2</f>
        <v>0</v>
      </c>
      <c r="AI36" s="272">
        <f>SUM(AI7:AI35)/2</f>
        <v>115989371.91000004</v>
      </c>
      <c r="AJ36" s="270">
        <f>SUM(AJ7:AJ35)/2</f>
        <v>0</v>
      </c>
      <c r="AK36" s="10"/>
      <c r="AL36" s="282">
        <f>SUM(AL7:AL35)/2</f>
        <v>0</v>
      </c>
      <c r="AM36" s="282">
        <f>SUM(AM7:AM35)/2</f>
        <v>0</v>
      </c>
      <c r="AN36" s="282">
        <f>SUM(AN7:AN35)/2</f>
        <v>0</v>
      </c>
      <c r="AO36" s="10"/>
      <c r="AP36" s="283">
        <f>SUM(AP7:AP35)/2</f>
        <v>652602420.47500014</v>
      </c>
      <c r="AQ36" s="283">
        <f>SUM(AQ7:AQ35)/2</f>
        <v>0</v>
      </c>
      <c r="AR36" s="283">
        <f>SUM(AR7:AR35)/2</f>
        <v>0</v>
      </c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300"/>
      <c r="B38" s="299" t="s">
        <v>637</v>
      </c>
      <c r="C38" s="93"/>
      <c r="D38" s="267"/>
      <c r="E38" s="278">
        <f>SUMIF(BG8:BG38,1, E8:E38)</f>
        <v>819319659.6500001</v>
      </c>
      <c r="F38" s="268">
        <f>SUMIF(BG8:BG38,1, F8:F38)</f>
        <v>819319659.6500001</v>
      </c>
      <c r="G38" s="301"/>
      <c r="H38" s="113"/>
      <c r="I38" s="104"/>
      <c r="J38" s="279">
        <f>SUMIF(BG8:BG38,1, J8:J38)</f>
        <v>819132177.23999977</v>
      </c>
      <c r="K38" s="288"/>
      <c r="L38" s="98"/>
      <c r="M38" s="272">
        <f>SUMIF(BG8:BG38,1, M8:M38)</f>
        <v>838979324.75</v>
      </c>
      <c r="N38" s="280">
        <f>SUMIF(BG8:BG38,1, N8:N38)</f>
        <v>790462825.39999986</v>
      </c>
      <c r="O38" s="289"/>
      <c r="P38" s="99"/>
      <c r="Q38" s="270">
        <f>SUMIF(BG8:BG38,1, Q8:Q38)</f>
        <v>0</v>
      </c>
      <c r="R38" s="270">
        <f>SUMIF(BG8:BG38,1, R8:R38)</f>
        <v>0</v>
      </c>
      <c r="S38" s="270">
        <f>SUMIF(BG8:BG38,1, S8:S38)</f>
        <v>0</v>
      </c>
      <c r="T38" s="302"/>
      <c r="U38" s="291"/>
      <c r="V38" s="292"/>
      <c r="W38" s="271">
        <f>SUMIF(BG8:BG38,1, W8:W38)</f>
        <v>0</v>
      </c>
      <c r="X38" s="272">
        <f>SUMIF(BG8:BG38,1, X8:X38)</f>
        <v>619758544.31999969</v>
      </c>
      <c r="Y38" s="270">
        <f>SUMIF(BG8:BG38,1, Y8:Y38)</f>
        <v>0</v>
      </c>
      <c r="Z38" s="270">
        <f>SUMIF(BG8:BG38,1, Z8:Z38)</f>
        <v>0</v>
      </c>
      <c r="AA38" s="270">
        <f>SUMIF(BG8:BG38,1, AA8:AA38)</f>
        <v>0</v>
      </c>
      <c r="AB38" s="291"/>
      <c r="AC38" s="293"/>
      <c r="AD38" s="271">
        <f>SUMIF(BG8:BG38,1, AD8:AD38)</f>
        <v>531497298.14444488</v>
      </c>
      <c r="AE38" s="272">
        <f>SUMIF(BG8:BG38,1, AE8:AE38)</f>
        <v>505133880.44000006</v>
      </c>
      <c r="AF38" s="270">
        <f>SUMIF(BG8:BG38,1, AF8:AF38)</f>
        <v>0</v>
      </c>
      <c r="AG38" s="291"/>
      <c r="AH38" s="271">
        <f>SUMIF(BG8:BG38,1, AH8:AH38)</f>
        <v>0</v>
      </c>
      <c r="AI38" s="272">
        <f>SUMIF(BG8:BG38,1, AI8:AI38)</f>
        <v>114624663.88000003</v>
      </c>
      <c r="AJ38" s="270">
        <f>SUMIF(BG8:BG38,1, AJ8:AJ38)</f>
        <v>0</v>
      </c>
      <c r="AK38" s="291"/>
      <c r="AL38" s="282">
        <f>SUMIF(BG8:BG38,1, AL8:AL38)</f>
        <v>0</v>
      </c>
      <c r="AM38" s="282">
        <f>SUMIF(BG8:BG38,1, AM8:AM38)</f>
        <v>0</v>
      </c>
      <c r="AN38" s="282">
        <f>SUMIF(BG8:BG38,1, AN8:AN38)</f>
        <v>0</v>
      </c>
      <c r="AO38" s="291"/>
      <c r="AP38" s="283">
        <f>SUMIF(BG8:BG38,1, AP8:AP38)</f>
        <v>649171605.30000007</v>
      </c>
      <c r="AQ38" s="283">
        <f>SUMIF(BG8:BG38,1, AQ8:AQ38)</f>
        <v>0</v>
      </c>
      <c r="AR38" s="283">
        <f>SUMIF(BG8:BG38,1, AR8:AR38)</f>
        <v>0</v>
      </c>
      <c r="AS38" s="15"/>
      <c r="AT38" s="274"/>
      <c r="AU38" s="15"/>
      <c r="AV38" s="15"/>
      <c r="AW38" s="275"/>
      <c r="AX38" s="274"/>
      <c r="AY38" s="274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298"/>
      <c r="BO38" s="298"/>
      <c r="BP38" s="298"/>
      <c r="BQ38" s="298"/>
      <c r="BR38" s="294"/>
      <c r="BS38" s="294"/>
      <c r="BT38" s="15"/>
      <c r="BU38" s="15"/>
      <c r="BV38" s="276"/>
      <c r="BW38" s="15"/>
      <c r="BX38" s="15"/>
      <c r="BY38" s="15"/>
      <c r="BZ38" s="15"/>
      <c r="CA38" s="15"/>
      <c r="CB38" s="274"/>
      <c r="CC38" s="277"/>
      <c r="CD38" s="277"/>
      <c r="CE38" s="277"/>
      <c r="CF38" s="277"/>
    </row>
    <row r="39" spans="1:84" x14ac:dyDescent="0.25">
      <c r="A39" s="300"/>
      <c r="B39" s="299" t="s">
        <v>638</v>
      </c>
      <c r="C39" s="93"/>
      <c r="D39" s="267"/>
      <c r="E39" s="278">
        <f>SUMIF(BG8:BG38,2, E8:E38)</f>
        <v>6669200.6499999994</v>
      </c>
      <c r="F39" s="268">
        <f>SUMIF(BG8:BG38,2, F8:F38)</f>
        <v>6669200.6499999994</v>
      </c>
      <c r="G39" s="301"/>
      <c r="H39" s="113"/>
      <c r="I39" s="104"/>
      <c r="J39" s="279">
        <f>SUMIF(BG8:BG38,2, J8:J38)</f>
        <v>0</v>
      </c>
      <c r="K39" s="288"/>
      <c r="L39" s="98"/>
      <c r="M39" s="272">
        <f>SUMIF(BG8:BG38,2, M8:M38)</f>
        <v>5298823.88</v>
      </c>
      <c r="N39" s="280">
        <f>SUMIF(BG8:BG38,2, N8:N38)</f>
        <v>0</v>
      </c>
      <c r="O39" s="289"/>
      <c r="P39" s="99"/>
      <c r="Q39" s="270">
        <f>SUMIF(BG8:BG38,2, Q8:Q38)</f>
        <v>0</v>
      </c>
      <c r="R39" s="270">
        <f>SUMIF(BG8:BG38,2, R8:R38)</f>
        <v>0</v>
      </c>
      <c r="S39" s="270">
        <f>SUMIF(BG8:BG38,2, S8:S38)</f>
        <v>0</v>
      </c>
      <c r="T39" s="302"/>
      <c r="U39" s="291"/>
      <c r="V39" s="292"/>
      <c r="W39" s="271">
        <f>SUMIF(BG8:BG38,2, W8:W38)</f>
        <v>0</v>
      </c>
      <c r="X39" s="272">
        <f>SUMIF(BG8:BG38,2, X8:X38)</f>
        <v>5271223.5200000005</v>
      </c>
      <c r="Y39" s="270">
        <f>SUMIF(BG8:BG38,2, Y8:Y38)</f>
        <v>0</v>
      </c>
      <c r="Z39" s="270">
        <f>SUMIF(BG8:BG38,2, Z8:Z38)</f>
        <v>0</v>
      </c>
      <c r="AA39" s="270">
        <f>SUMIF(BG8:BG38,2, AA8:AA38)</f>
        <v>0</v>
      </c>
      <c r="AB39" s="291"/>
      <c r="AC39" s="293"/>
      <c r="AD39" s="271">
        <f>SUMIF(BG8:BG38,2, AD8:AD38)</f>
        <v>5824748.2373939808</v>
      </c>
      <c r="AE39" s="272">
        <f>SUMIF(BG8:BG38,2, AE8:AE38)</f>
        <v>4971353.05</v>
      </c>
      <c r="AF39" s="270">
        <f>SUMIF(BG8:BG38,2, AF8:AF38)</f>
        <v>0</v>
      </c>
      <c r="AG39" s="291"/>
      <c r="AH39" s="271">
        <f>SUMIF(BG8:BG38,2, AH8:AH38)</f>
        <v>0</v>
      </c>
      <c r="AI39" s="272">
        <f>SUMIF(BG8:BG38,2, AI8:AI38)</f>
        <v>299870.46999999997</v>
      </c>
      <c r="AJ39" s="270">
        <f>SUMIF(BG8:BG38,2, AJ8:AJ38)</f>
        <v>0</v>
      </c>
      <c r="AK39" s="291"/>
      <c r="AL39" s="282">
        <f>SUMIF(BG8:BG38,2, AL8:AL38)</f>
        <v>0</v>
      </c>
      <c r="AM39" s="282">
        <f>SUMIF(BG8:BG38,2, AM8:AM38)</f>
        <v>0</v>
      </c>
      <c r="AN39" s="282">
        <f>SUMIF(BG8:BG38,2, AN8:AN38)</f>
        <v>0</v>
      </c>
      <c r="AO39" s="291"/>
      <c r="AP39" s="283">
        <f>SUMIF(BG8:BG38,2, AP8:AP38)</f>
        <v>6642865.6499999994</v>
      </c>
      <c r="AQ39" s="283">
        <f>SUMIF(BG8:BG38,2, AQ8:AQ38)</f>
        <v>0</v>
      </c>
      <c r="AR39" s="283">
        <f>SUMIF(BG8:BG38,2, AR8:AR38)</f>
        <v>0</v>
      </c>
      <c r="AS39" s="15"/>
      <c r="AT39" s="274"/>
      <c r="AU39" s="15"/>
      <c r="AV39" s="15"/>
      <c r="AW39" s="275"/>
      <c r="AX39" s="274"/>
      <c r="AY39" s="274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298"/>
      <c r="BO39" s="298"/>
      <c r="BP39" s="298"/>
      <c r="BQ39" s="298"/>
      <c r="BR39" s="294"/>
      <c r="BS39" s="294"/>
      <c r="BT39" s="15"/>
      <c r="BU39" s="15"/>
      <c r="BV39" s="276"/>
      <c r="BW39" s="15"/>
      <c r="BX39" s="15"/>
      <c r="BY39" s="15"/>
      <c r="BZ39" s="15"/>
      <c r="CA39" s="15"/>
      <c r="CB39" s="274"/>
      <c r="CC39" s="277"/>
      <c r="CD39" s="277"/>
      <c r="CE39" s="277"/>
      <c r="CF39" s="277"/>
    </row>
    <row r="40" spans="1:84" x14ac:dyDescent="0.25">
      <c r="A40" s="300"/>
      <c r="B40" s="299" t="s">
        <v>636</v>
      </c>
      <c r="C40" s="93"/>
      <c r="D40" s="267"/>
      <c r="E40" s="278">
        <f>SUM(E8:E39)/4</f>
        <v>823557126.49500012</v>
      </c>
      <c r="F40" s="268">
        <f>SUM(F8:F39)/4</f>
        <v>823557126.49500012</v>
      </c>
      <c r="G40" s="301"/>
      <c r="H40" s="113"/>
      <c r="I40" s="104"/>
      <c r="J40" s="279">
        <f>SUM(J8:J39)/4</f>
        <v>819132177.23999977</v>
      </c>
      <c r="K40" s="288"/>
      <c r="L40" s="98"/>
      <c r="M40" s="272">
        <f>SUM(M8:M39)/4</f>
        <v>843271796.6875</v>
      </c>
      <c r="N40" s="280">
        <f>SUM(N8:N39)/4</f>
        <v>790462825.39999986</v>
      </c>
      <c r="O40" s="289"/>
      <c r="P40" s="99"/>
      <c r="Q40" s="270">
        <f>SUM(Q8:Q39)/4</f>
        <v>0</v>
      </c>
      <c r="R40" s="270">
        <f>SUM(R8:R39)/4</f>
        <v>0</v>
      </c>
      <c r="S40" s="270">
        <f>SUM(S8:S39)/4</f>
        <v>0</v>
      </c>
      <c r="T40" s="302"/>
      <c r="U40" s="291"/>
      <c r="V40" s="292"/>
      <c r="W40" s="271">
        <f>SUM(W8:W39)/4</f>
        <v>0</v>
      </c>
      <c r="X40" s="272">
        <f>SUM(X8:X39)/4</f>
        <v>623991378.49999964</v>
      </c>
      <c r="Y40" s="270">
        <f>SUM(Y8:Y39)/4</f>
        <v>0</v>
      </c>
      <c r="Z40" s="270">
        <f>SUM(Z8:Z39)/4</f>
        <v>0</v>
      </c>
      <c r="AA40" s="270">
        <f>SUM(AA8:AA39)/4</f>
        <v>0</v>
      </c>
      <c r="AB40" s="291"/>
      <c r="AC40" s="293"/>
      <c r="AD40" s="271">
        <f>SUM(AD8:AD39)/4</f>
        <v>535174717.17538142</v>
      </c>
      <c r="AE40" s="272">
        <f>SUM(AE8:AE39)/4</f>
        <v>508268215.98000002</v>
      </c>
      <c r="AF40" s="270">
        <f>SUM(AF8:AF39)/4</f>
        <v>0</v>
      </c>
      <c r="AG40" s="291"/>
      <c r="AH40" s="271">
        <f>SUM(AH8:AH39)/4</f>
        <v>0</v>
      </c>
      <c r="AI40" s="272">
        <f>SUM(AI8:AI39)/4</f>
        <v>115723162.52000004</v>
      </c>
      <c r="AJ40" s="270">
        <f>SUM(AJ8:AJ39)/4</f>
        <v>0</v>
      </c>
      <c r="AK40" s="291"/>
      <c r="AL40" s="282">
        <f>SUM(AL8:AL39)/4</f>
        <v>0</v>
      </c>
      <c r="AM40" s="282">
        <f>SUM(AM8:AM39)/4</f>
        <v>0</v>
      </c>
      <c r="AN40" s="282">
        <f>SUM(AN8:AN39)/4</f>
        <v>0</v>
      </c>
      <c r="AO40" s="291"/>
      <c r="AP40" s="283">
        <f>SUM(AP8:AP39)/4</f>
        <v>653405433.09375012</v>
      </c>
      <c r="AQ40" s="283">
        <f>SUM(AQ8:AQ39)/4</f>
        <v>0</v>
      </c>
      <c r="AR40" s="283">
        <f>SUM(AR8:AR39)/4</f>
        <v>0</v>
      </c>
      <c r="AS40" s="15"/>
      <c r="AT40" s="274"/>
      <c r="AU40" s="15"/>
      <c r="AV40" s="15"/>
      <c r="AW40" s="275"/>
      <c r="AX40" s="274"/>
      <c r="AY40" s="274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298"/>
      <c r="BO40" s="298"/>
      <c r="BP40" s="298"/>
      <c r="BQ40" s="298"/>
      <c r="BR40" s="294"/>
      <c r="BS40" s="294"/>
      <c r="BT40" s="15"/>
      <c r="BU40" s="15"/>
      <c r="BV40" s="276"/>
      <c r="BW40" s="15"/>
      <c r="BX40" s="15"/>
      <c r="BY40" s="15"/>
      <c r="BZ40" s="15"/>
      <c r="CA40" s="15"/>
      <c r="CB40" s="274"/>
      <c r="CC40" s="277"/>
      <c r="CD40" s="277"/>
      <c r="CE40" s="277"/>
      <c r="CF40" s="277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9R3VywdOdpNLOmSr9HlTT33fYC+a3VMHJxpJXZeHGrN0bP+yBG0eOJgh3Y6KzlPxVjfbUSeQCf3O/2hRbZe1dg==" saltValue="HYHzhTrH8esrkqGDqq5K2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5"/>
      <c r="B26" s="266"/>
      <c r="C26" s="266"/>
      <c r="D26" s="267"/>
      <c r="E26" s="268"/>
      <c r="F26" s="269"/>
      <c r="G26" s="268"/>
      <c r="H26" s="269"/>
      <c r="I26" s="268"/>
      <c r="J26" s="270"/>
      <c r="K26" s="270"/>
      <c r="L26" s="270"/>
      <c r="M26" s="15"/>
      <c r="N26" s="270"/>
      <c r="O26" s="270"/>
      <c r="P26" s="270"/>
      <c r="Q26" s="15"/>
      <c r="R26" s="271"/>
      <c r="S26" s="271"/>
      <c r="T26" s="271"/>
      <c r="U26" s="272"/>
      <c r="V26" s="272"/>
      <c r="W26" s="272"/>
      <c r="X26" s="270"/>
      <c r="Y26" s="270"/>
      <c r="Z26" s="270"/>
      <c r="AA26" s="273"/>
      <c r="AB26" s="274"/>
      <c r="AC26" s="15"/>
      <c r="AD26" s="15"/>
      <c r="AE26" s="275"/>
      <c r="AF26" s="274"/>
      <c r="AG26" s="274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276"/>
      <c r="BE26" s="15"/>
      <c r="BF26" s="15"/>
      <c r="BG26" s="15"/>
      <c r="BH26" s="15"/>
      <c r="BI26" s="15"/>
      <c r="BJ26" s="274"/>
      <c r="BK26" s="277"/>
      <c r="BL26" s="277"/>
      <c r="BM26" s="277"/>
      <c r="BN26" s="277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5"/>
      <c r="B28" s="266"/>
      <c r="C28" s="266"/>
      <c r="D28" s="267"/>
      <c r="E28" s="268"/>
      <c r="F28" s="269"/>
      <c r="G28" s="268"/>
      <c r="H28" s="269"/>
      <c r="I28" s="268"/>
      <c r="J28" s="270"/>
      <c r="K28" s="270"/>
      <c r="L28" s="270"/>
      <c r="M28" s="15"/>
      <c r="N28" s="270"/>
      <c r="O28" s="270"/>
      <c r="P28" s="270"/>
      <c r="Q28" s="15"/>
      <c r="R28" s="271"/>
      <c r="S28" s="271"/>
      <c r="T28" s="271"/>
      <c r="U28" s="272"/>
      <c r="V28" s="272"/>
      <c r="W28" s="272"/>
      <c r="X28" s="270"/>
      <c r="Y28" s="270"/>
      <c r="Z28" s="270"/>
      <c r="AA28" s="273"/>
      <c r="AB28" s="274"/>
      <c r="AC28" s="15"/>
      <c r="AD28" s="15"/>
      <c r="AE28" s="275"/>
      <c r="AF28" s="274"/>
      <c r="AG28" s="274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276"/>
      <c r="BE28" s="15"/>
      <c r="BF28" s="15"/>
      <c r="BG28" s="15"/>
      <c r="BH28" s="15"/>
      <c r="BI28" s="15"/>
      <c r="BJ28" s="274"/>
      <c r="BK28" s="277"/>
      <c r="BL28" s="277"/>
      <c r="BM28" s="277"/>
      <c r="BN28" s="277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5"/>
      <c r="B36" s="285"/>
      <c r="C36" s="266"/>
      <c r="D36" s="267"/>
      <c r="E36" s="268"/>
      <c r="F36" s="269"/>
      <c r="G36" s="268"/>
      <c r="H36" s="269"/>
      <c r="I36" s="268"/>
      <c r="J36" s="270"/>
      <c r="K36" s="270"/>
      <c r="L36" s="270"/>
      <c r="M36" s="15"/>
      <c r="N36" s="270"/>
      <c r="O36" s="270"/>
      <c r="P36" s="270"/>
      <c r="Q36" s="15"/>
      <c r="R36" s="271"/>
      <c r="S36" s="271"/>
      <c r="T36" s="271"/>
      <c r="U36" s="272"/>
      <c r="V36" s="272"/>
      <c r="W36" s="272"/>
      <c r="X36" s="270"/>
      <c r="Y36" s="270"/>
      <c r="Z36" s="270"/>
      <c r="AA36" s="273"/>
      <c r="AB36" s="274"/>
      <c r="AC36" s="15"/>
      <c r="AD36" s="15"/>
      <c r="AE36" s="275"/>
      <c r="AF36" s="274"/>
      <c r="AG36" s="274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276"/>
      <c r="BE36" s="15"/>
      <c r="BF36" s="15"/>
      <c r="BG36" s="15"/>
      <c r="BH36" s="15"/>
      <c r="BI36" s="15"/>
      <c r="BJ36" s="274"/>
      <c r="BK36" s="277"/>
      <c r="BL36" s="277"/>
      <c r="BM36" s="277"/>
      <c r="BN36" s="277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85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85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85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A5/503UP/wAkS1521iEphfY1i9wXDkecVWssWkRDYIKHoR/MH10+VB2St7Z89lplopNOOmLoXqO/rS7Wd95/Mw==" saltValue="rct/HlxUOOyB8c29ahWSj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TiTDajW5PS+iQuGozBHY2aK4tQ5FHvZhIuRmBw0P9qFTQ9Dw1xCUOZidvbJKVAhqAXZW+NlUyTKrUSzHFOJEBg==" saltValue="p3Uj5vuZHRPjPX4BamMn8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vlZGOWysDf63LWznUGIAFYuUiUV6LVg5a1UiO8InrnJ0qnsSpycb2NP4po06GMINvaEBsnNPkVbIosRZEd7Byg==" saltValue="25L+5upZH7/2OXSEdNn8C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