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52064956-808D-4D3C-8A21-E8D795AE0DCB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7" i="82" l="1"/>
  <c r="AR16" i="82"/>
  <c r="AQ17" i="82"/>
  <c r="AQ16" i="82"/>
  <c r="AP17" i="82"/>
  <c r="AP16" i="82"/>
  <c r="AN17" i="82"/>
  <c r="AN16" i="82"/>
  <c r="AM17" i="82"/>
  <c r="AM16" i="82"/>
  <c r="AL17" i="82"/>
  <c r="AL16" i="82"/>
  <c r="AJ17" i="82"/>
  <c r="AJ16" i="82"/>
  <c r="AI17" i="82"/>
  <c r="AI16" i="82"/>
  <c r="AH17" i="82"/>
  <c r="AH16" i="82"/>
  <c r="AF17" i="82"/>
  <c r="AF16" i="82"/>
  <c r="AE17" i="82"/>
  <c r="AE16" i="82"/>
  <c r="AD17" i="82"/>
  <c r="AD16" i="82"/>
  <c r="AA17" i="82"/>
  <c r="AA16" i="82"/>
  <c r="Z17" i="82"/>
  <c r="Z16" i="82"/>
  <c r="Y17" i="82"/>
  <c r="Y16" i="82"/>
  <c r="X17" i="82"/>
  <c r="X16" i="82"/>
  <c r="W17" i="82"/>
  <c r="W16" i="82"/>
  <c r="S17" i="82"/>
  <c r="S16" i="82"/>
  <c r="R17" i="82"/>
  <c r="R16" i="82"/>
  <c r="Q17" i="82"/>
  <c r="Q16" i="82"/>
  <c r="N17" i="82"/>
  <c r="N16" i="82"/>
  <c r="M17" i="82"/>
  <c r="M16" i="82"/>
  <c r="J17" i="82"/>
  <c r="J16" i="82"/>
  <c r="F17" i="82"/>
  <c r="F16" i="82"/>
  <c r="E17" i="82"/>
  <c r="E16" i="82"/>
  <c r="AR14" i="82"/>
  <c r="AN14" i="82"/>
  <c r="AM14" i="82"/>
  <c r="AI14" i="82"/>
  <c r="AH14" i="82"/>
  <c r="AD14" i="82"/>
  <c r="AA14" i="82"/>
  <c r="X14" i="82"/>
  <c r="W14" i="82"/>
  <c r="Q14" i="82"/>
  <c r="N14" i="82"/>
  <c r="F14" i="82"/>
  <c r="E14" i="82"/>
  <c r="AR10" i="82"/>
  <c r="AR18" i="82" s="1"/>
  <c r="AQ10" i="82"/>
  <c r="AQ14" i="82" s="1"/>
  <c r="AP10" i="82"/>
  <c r="AP14" i="82" s="1"/>
  <c r="AN10" i="82"/>
  <c r="AN18" i="82" s="1"/>
  <c r="AM10" i="82"/>
  <c r="AM18" i="82" s="1"/>
  <c r="AL10" i="82"/>
  <c r="AL14" i="82" s="1"/>
  <c r="AJ10" i="82"/>
  <c r="AJ14" i="82" s="1"/>
  <c r="AI10" i="82"/>
  <c r="AI18" i="82" s="1"/>
  <c r="AH10" i="82"/>
  <c r="AH18" i="82" s="1"/>
  <c r="AF10" i="82"/>
  <c r="AF14" i="82" s="1"/>
  <c r="AE10" i="82"/>
  <c r="AE14" i="82" s="1"/>
  <c r="AD10" i="82"/>
  <c r="AD18" i="82" s="1"/>
  <c r="AA10" i="82"/>
  <c r="AA18" i="82" s="1"/>
  <c r="Z10" i="82"/>
  <c r="Z14" i="82" s="1"/>
  <c r="Y10" i="82"/>
  <c r="Y14" i="82" s="1"/>
  <c r="X10" i="82"/>
  <c r="X18" i="82" s="1"/>
  <c r="W10" i="82"/>
  <c r="W18" i="82" s="1"/>
  <c r="S10" i="82"/>
  <c r="S14" i="82" s="1"/>
  <c r="R10" i="82"/>
  <c r="R14" i="82" s="1"/>
  <c r="Q10" i="82"/>
  <c r="Q18" i="82" s="1"/>
  <c r="N10" i="82"/>
  <c r="N18" i="82" s="1"/>
  <c r="M10" i="82"/>
  <c r="M14" i="82" s="1"/>
  <c r="J10" i="82"/>
  <c r="F10" i="82"/>
  <c r="F18" i="82" s="1"/>
  <c r="E10" i="82"/>
  <c r="E18" i="82" s="1"/>
  <c r="AW17" i="75"/>
  <c r="AW16" i="75"/>
  <c r="AV17" i="75"/>
  <c r="AV16" i="75"/>
  <c r="AU17" i="75"/>
  <c r="AU16" i="75"/>
  <c r="AS17" i="75"/>
  <c r="AS16" i="75"/>
  <c r="AR17" i="75"/>
  <c r="AR16" i="75"/>
  <c r="AQ17" i="75"/>
  <c r="AQ16" i="75"/>
  <c r="AN17" i="75"/>
  <c r="AN16" i="75"/>
  <c r="AM17" i="75"/>
  <c r="AM16" i="75"/>
  <c r="AL17" i="75"/>
  <c r="AL16" i="75"/>
  <c r="AI17" i="75"/>
  <c r="AI16" i="75"/>
  <c r="AH17" i="75"/>
  <c r="AH16" i="75"/>
  <c r="AG17" i="75"/>
  <c r="AG16" i="75"/>
  <c r="AD17" i="75"/>
  <c r="AD16" i="75"/>
  <c r="AC17" i="75"/>
  <c r="AC16" i="75"/>
  <c r="AO17" i="75"/>
  <c r="AO16" i="75"/>
  <c r="AJ17" i="75"/>
  <c r="AJ16" i="75"/>
  <c r="Z17" i="75"/>
  <c r="Z16" i="75"/>
  <c r="V17" i="75"/>
  <c r="V16" i="75"/>
  <c r="Y17" i="75"/>
  <c r="Y16" i="75"/>
  <c r="X17" i="75"/>
  <c r="X16" i="75"/>
  <c r="W17" i="75"/>
  <c r="W16" i="75"/>
  <c r="R17" i="75"/>
  <c r="R16" i="75"/>
  <c r="Q17" i="75"/>
  <c r="Q16" i="75"/>
  <c r="P17" i="75"/>
  <c r="P16" i="75"/>
  <c r="M17" i="75"/>
  <c r="M16" i="75"/>
  <c r="L17" i="75"/>
  <c r="L16" i="75"/>
  <c r="I17" i="75"/>
  <c r="I16" i="75"/>
  <c r="F17" i="75"/>
  <c r="F16" i="75"/>
  <c r="E17" i="75"/>
  <c r="E16" i="75"/>
  <c r="AS14" i="75"/>
  <c r="AM14" i="75"/>
  <c r="AG14" i="75"/>
  <c r="AJ14" i="75"/>
  <c r="X14" i="75"/>
  <c r="P14" i="75"/>
  <c r="F14" i="75"/>
  <c r="AW10" i="75"/>
  <c r="AV10" i="75"/>
  <c r="AV14" i="75" s="1"/>
  <c r="AU10" i="75"/>
  <c r="AU14" i="75" s="1"/>
  <c r="AS10" i="75"/>
  <c r="AS18" i="75" s="1"/>
  <c r="AR10" i="75"/>
  <c r="AQ10" i="75"/>
  <c r="AQ14" i="75" s="1"/>
  <c r="AN10" i="75"/>
  <c r="AN14" i="75" s="1"/>
  <c r="AM10" i="75"/>
  <c r="AM18" i="75" s="1"/>
  <c r="AL10" i="75"/>
  <c r="AI10" i="75"/>
  <c r="AI14" i="75" s="1"/>
  <c r="AH10" i="75"/>
  <c r="AH14" i="75" s="1"/>
  <c r="AG10" i="75"/>
  <c r="AG18" i="75" s="1"/>
  <c r="AD10" i="75"/>
  <c r="AC10" i="75"/>
  <c r="AC14" i="75" s="1"/>
  <c r="AO10" i="75"/>
  <c r="AO14" i="75" s="1"/>
  <c r="AJ10" i="75"/>
  <c r="AJ18" i="75" s="1"/>
  <c r="Z10" i="75"/>
  <c r="V10" i="75"/>
  <c r="V14" i="75" s="1"/>
  <c r="Y10" i="75"/>
  <c r="Y14" i="75" s="1"/>
  <c r="X10" i="75"/>
  <c r="X18" i="75" s="1"/>
  <c r="W10" i="75"/>
  <c r="R10" i="75"/>
  <c r="R14" i="75" s="1"/>
  <c r="Q10" i="75"/>
  <c r="P10" i="75"/>
  <c r="P18" i="75" s="1"/>
  <c r="M10" i="75"/>
  <c r="L10" i="75"/>
  <c r="L14" i="75" s="1"/>
  <c r="I10" i="75"/>
  <c r="I14" i="75" s="1"/>
  <c r="F10" i="75"/>
  <c r="F18" i="75" s="1"/>
  <c r="E10" i="75"/>
  <c r="AS6" i="75"/>
  <c r="AC6" i="75"/>
  <c r="M18" i="82" l="1"/>
  <c r="S18" i="82"/>
  <c r="Z18" i="82"/>
  <c r="AF18" i="82"/>
  <c r="AL18" i="82"/>
  <c r="AQ18" i="82"/>
  <c r="R18" i="82"/>
  <c r="Y18" i="82"/>
  <c r="AE18" i="82"/>
  <c r="AJ18" i="82"/>
  <c r="AP18" i="82"/>
  <c r="J14" i="82"/>
  <c r="J18" i="82" s="1"/>
  <c r="Z18" i="75"/>
  <c r="AR18" i="75"/>
  <c r="AW18" i="75"/>
  <c r="E14" i="75"/>
  <c r="E18" i="75" s="1"/>
  <c r="M14" i="75"/>
  <c r="M18" i="75" s="1"/>
  <c r="W14" i="75"/>
  <c r="W18" i="75" s="1"/>
  <c r="Z14" i="75"/>
  <c r="AD14" i="75"/>
  <c r="AD18" i="75" s="1"/>
  <c r="AL14" i="75"/>
  <c r="AL18" i="75" s="1"/>
  <c r="AR14" i="75"/>
  <c r="AW14" i="75"/>
  <c r="L18" i="75"/>
  <c r="R18" i="75"/>
  <c r="V18" i="75"/>
  <c r="AC18" i="75"/>
  <c r="AI18" i="75"/>
  <c r="AQ18" i="75"/>
  <c r="AV18" i="75"/>
  <c r="I18" i="75"/>
  <c r="Y18" i="75"/>
  <c r="AO18" i="75"/>
  <c r="AH18" i="75"/>
  <c r="AN18" i="75"/>
  <c r="AU18" i="75"/>
  <c r="Q14" i="75"/>
  <c r="Q18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63E0F79D-7540-4294-9FD5-2A39A568D6A7}">
      <text>
        <r>
          <rPr>
            <sz val="10"/>
            <color indexed="81"/>
            <rFont val="Arial"/>
            <family val="2"/>
          </rPr>
          <t>Original - _x000D_
21,984,080_x000D_
Change Order - _x000D_
541,109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559A0C2C-1FE5-403B-8F15-3CE21B956129}">
      <text>
        <r>
          <rPr>
            <sz val="10"/>
            <color indexed="81"/>
            <rFont val="Arial"/>
            <family val="2"/>
          </rPr>
          <t>Original - _x000D_
21,984,080_x000D_
Change Order - _x000D_
541,109</t>
        </r>
      </text>
    </comment>
  </commentList>
</comments>
</file>

<file path=xl/sharedStrings.xml><?xml version="1.0" encoding="utf-8"?>
<sst xmlns="http://schemas.openxmlformats.org/spreadsheetml/2006/main" count="4712" uniqueCount="649">
  <si>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</si>
  <si>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</si>
  <si>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</si>
  <si>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</si>
  <si>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</si>
  <si>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</si>
  <si>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</si>
  <si>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</si>
  <si>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</si>
  <si>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</si>
  <si>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</si>
  <si>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</si>
  <si>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</si>
  <si>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</si>
  <si>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</si>
  <si>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</si>
  <si>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</si>
  <si>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</si>
  <si>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</si>
  <si>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</si>
  <si>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</si>
  <si>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</si>
  <si>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</si>
  <si>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</si>
  <si>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</si>
  <si>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</si>
  <si>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</si>
  <si>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</si>
  <si>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</si>
  <si>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</si>
  <si>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</si>
  <si>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</si>
  <si>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</si>
  <si>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</si>
  <si>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</si>
  <si>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</si>
  <si>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</si>
  <si>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</si>
  <si>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</si>
  <si>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</si>
  <si>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</si>
  <si>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</si>
  <si>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</si>
  <si>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</si>
  <si>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</si>
  <si>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</si>
  <si>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</si>
  <si>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</si>
  <si>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</si>
  <si>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</si>
  <si>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</si>
  <si>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</si>
  <si>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</si>
  <si>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</si>
  <si>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</si>
  <si>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</si>
  <si>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</si>
  <si>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</si>
  <si>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</si>
  <si>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</si>
  <si>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</si>
  <si>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</si>
  <si>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</si>
  <si>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</si>
  <si>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</si>
  <si>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</si>
  <si>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</si>
  <si>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</si>
  <si>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</si>
  <si>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</si>
  <si>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</si>
  <si>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</si>
  <si>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</si>
  <si>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</si>
  <si>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</si>
  <si>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</si>
  <si>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</si>
  <si>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</si>
  <si>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</si>
  <si>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</si>
  <si>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</si>
  <si>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</si>
  <si>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</si>
  <si>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</si>
  <si>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</si>
  <si>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</si>
  <si>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</si>
  <si>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</si>
  <si>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</si>
  <si>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</si>
  <si>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</si>
  <si>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</si>
  <si>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</si>
  <si>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</si>
  <si>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</si>
  <si>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</si>
  <si>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</si>
  <si>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</si>
  <si>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</si>
  <si>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</si>
  <si>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</si>
  <si>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</si>
  <si>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</si>
  <si>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</si>
  <si>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</si>
  <si>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</si>
  <si>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</si>
  <si>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</si>
  <si>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</si>
  <si>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</si>
  <si>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</si>
  <si>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</si>
  <si>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</si>
  <si>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</si>
  <si>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</si>
  <si>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</si>
  <si>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</si>
  <si>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</si>
  <si>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</si>
  <si>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</si>
  <si>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</si>
  <si>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</si>
  <si>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</si>
  <si>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</si>
  <si>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</si>
  <si>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</si>
  <si>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</si>
  <si>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</si>
  <si>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</si>
  <si>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</si>
  <si>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</si>
  <si>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</si>
  <si>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</si>
  <si>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</si>
  <si>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</si>
  <si>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</si>
  <si>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</si>
  <si>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</si>
  <si>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</si>
  <si>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</si>
  <si>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</si>
  <si>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</si>
  <si>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</si>
  <si>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</si>
  <si>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</si>
  <si>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</si>
  <si>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</si>
  <si>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</si>
  <si>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</si>
  <si>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</si>
  <si>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</si>
  <si>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</si>
  <si>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</si>
  <si>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</si>
  <si>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</si>
  <si>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</si>
  <si>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</si>
  <si>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</si>
  <si>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</si>
  <si>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</si>
  <si>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</si>
  <si>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</si>
  <si>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</si>
  <si>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</si>
  <si>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</si>
  <si>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</si>
  <si>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</si>
  <si>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</si>
  <si>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</si>
  <si>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</si>
  <si>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</si>
  <si>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</si>
  <si>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</si>
  <si>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</si>
  <si>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</si>
  <si>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</si>
  <si>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</si>
  <si>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</si>
  <si>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</si>
  <si>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</si>
  <si>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</si>
  <si>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</si>
  <si>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</si>
  <si>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</si>
  <si>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</si>
  <si>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</si>
  <si>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</si>
  <si>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</si>
  <si>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</si>
  <si>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</si>
  <si>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</si>
  <si>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</si>
  <si>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</si>
  <si>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</si>
  <si>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</si>
  <si>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</si>
  <si>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</si>
  <si>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</si>
  <si>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</si>
  <si>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</si>
  <si>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</si>
  <si>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</si>
  <si>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</si>
  <si>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</si>
  <si>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</si>
  <si>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</si>
  <si>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</si>
  <si>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</si>
  <si>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</si>
  <si>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</si>
  <si>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</si>
  <si>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</si>
  <si>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</si>
  <si>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</si>
  <si>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</si>
  <si>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</si>
  <si>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</si>
  <si>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</si>
  <si>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</si>
  <si>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</si>
  <si>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</si>
  <si>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</si>
  <si>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</si>
  <si>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</si>
  <si>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</si>
  <si>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</si>
  <si>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</si>
  <si>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</si>
  <si>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</si>
  <si>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</si>
  <si>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</si>
  <si>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</si>
  <si>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</si>
  <si>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</si>
  <si>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</si>
  <si>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</si>
  <si>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</si>
  <si>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</si>
  <si>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</si>
  <si>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</si>
  <si>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</si>
  <si>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</si>
  <si>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</si>
  <si>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</si>
  <si>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</si>
  <si>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</si>
  <si>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</si>
  <si>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</si>
  <si>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</si>
  <si>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</si>
  <si>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</si>
  <si>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</si>
  <si>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</si>
  <si>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</si>
  <si>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</si>
  <si>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</si>
  <si>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</si>
  <si>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</si>
  <si>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</si>
  <si>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</si>
  <si>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</si>
  <si>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</si>
  <si>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</si>
  <si>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</si>
  <si>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</si>
  <si>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</si>
  <si>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</si>
  <si>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</si>
  <si>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</si>
  <si>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</si>
  <si>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</si>
  <si>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</si>
  <si>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</si>
  <si>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</si>
  <si>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</si>
  <si>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</si>
  <si>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</si>
  <si>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</si>
  <si>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</si>
  <si>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</si>
  <si>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</si>
  <si>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</si>
  <si>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</si>
  <si>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</si>
  <si>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</si>
  <si>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</si>
  <si>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</si>
  <si>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</si>
  <si>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</si>
  <si>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</si>
  <si>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</si>
  <si>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</si>
  <si>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</si>
  <si>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</si>
  <si>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</si>
  <si>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</si>
  <si>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</si>
  <si>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</si>
  <si>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</si>
  <si>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</si>
  <si>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</si>
  <si>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</si>
  <si>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</si>
  <si>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</si>
  <si>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</si>
  <si>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</si>
  <si>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</si>
  <si>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</si>
  <si>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</si>
  <si>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</si>
  <si>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</si>
  <si>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</si>
  <si>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</si>
  <si>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</si>
  <si>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</si>
  <si>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</si>
  <si>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</si>
  <si>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</si>
  <si>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</si>
  <si>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</si>
  <si>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</si>
  <si>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</si>
  <si>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</si>
  <si>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</si>
  <si>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</si>
  <si>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</si>
  <si>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</si>
  <si>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</si>
  <si>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</si>
  <si>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</si>
  <si>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</si>
  <si>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</si>
  <si>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</si>
  <si>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</si>
  <si>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</si>
  <si>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</si>
  <si>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</si>
  <si>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</si>
  <si>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</si>
  <si>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</si>
  <si>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</si>
  <si>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</si>
  <si>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</si>
  <si>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</si>
  <si>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</si>
  <si>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</si>
  <si>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</si>
  <si>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</si>
  <si>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</si>
  <si>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</si>
  <si>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</si>
  <si>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</si>
  <si>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</si>
  <si>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</si>
  <si>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</si>
  <si>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</si>
  <si>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</si>
  <si>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</si>
  <si>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</si>
  <si>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</si>
  <si>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</si>
  <si>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</si>
  <si>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</si>
  <si>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</si>
  <si>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</si>
  <si>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</si>
  <si>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</si>
  <si>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</si>
  <si>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</si>
  <si>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</si>
  <si>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</si>
  <si>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</si>
  <si>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</si>
  <si>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</si>
  <si>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</si>
  <si>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</si>
  <si>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</si>
  <si>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</si>
  <si>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</si>
  <si>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</si>
  <si>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</si>
  <si>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</si>
  <si>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</si>
  <si>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</si>
  <si>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</si>
  <si>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</si>
  <si>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</si>
  <si>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</si>
  <si>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</si>
  <si>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</si>
  <si>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</si>
  <si>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</si>
  <si>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</si>
  <si>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</si>
  <si>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</si>
  <si>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</si>
  <si>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</si>
  <si>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</si>
  <si>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</si>
  <si>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</si>
  <si>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</si>
  <si>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</si>
  <si>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</si>
  <si>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</si>
  <si>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</si>
  <si>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</si>
  <si>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</si>
  <si>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</si>
  <si>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</si>
  <si>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</si>
  <si>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</si>
  <si>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</si>
  <si>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</si>
  <si>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</si>
  <si>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</si>
  <si>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</si>
  <si>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</si>
  <si>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</si>
  <si>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</si>
  <si>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</si>
  <si>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</si>
  <si>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</si>
  <si>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</si>
  <si>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</si>
  <si>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</si>
  <si>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</si>
  <si>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</si>
  <si>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</si>
  <si>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</si>
  <si>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</si>
  <si>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</si>
  <si>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</si>
  <si>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</si>
  <si>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</si>
  <si>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</si>
  <si>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</si>
  <si>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</si>
  <si>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</si>
  <si>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</si>
  <si>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</si>
  <si>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</si>
  <si>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</si>
  <si>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</si>
  <si>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</si>
  <si>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</si>
  <si>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</si>
  <si>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</si>
  <si>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</si>
  <si>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</si>
  <si>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</si>
  <si>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</si>
  <si>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</si>
  <si>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</si>
  <si>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</si>
  <si>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</si>
  <si>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</si>
  <si>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</si>
  <si>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</si>
  <si>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</si>
  <si>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</si>
  <si>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</si>
  <si>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</si>
  <si>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</si>
  <si>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</si>
  <si>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</si>
  <si>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</si>
  <si>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</si>
  <si>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</si>
  <si>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</si>
  <si>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</si>
  <si>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</si>
  <si>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</si>
  <si>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</si>
  <si>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</si>
  <si>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</si>
  <si>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</si>
  <si>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</si>
  <si>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</si>
  <si>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</si>
  <si>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</si>
  <si>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</si>
  <si>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</si>
  <si>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</si>
  <si>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</si>
  <si>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</si>
  <si>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</si>
  <si>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</si>
  <si>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</si>
  <si>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</si>
  <si>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</si>
  <si>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</si>
  <si>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</si>
  <si>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</si>
  <si>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</si>
  <si>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</si>
  <si>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</si>
  <si>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</si>
  <si>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</si>
  <si>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</si>
  <si>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</si>
  <si>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</si>
  <si>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</si>
  <si>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</si>
  <si>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</si>
  <si>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</si>
  <si>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</si>
  <si>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</si>
  <si>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</si>
  <si>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</si>
  <si>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</si>
  <si>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</si>
  <si>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</si>
  <si>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</si>
  <si>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</si>
  <si>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</si>
  <si>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</si>
  <si>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</si>
  <si>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</si>
  <si>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</si>
  <si>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</si>
  <si>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</si>
  <si>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</si>
  <si>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</si>
  <si>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</si>
  <si>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</si>
  <si>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</si>
  <si>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</si>
  <si>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</si>
  <si>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</si>
  <si>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</si>
  <si>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</si>
  <si>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</si>
  <si>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</si>
  <si>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</si>
  <si>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</si>
  <si>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</si>
  <si>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</si>
  <si>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</si>
  <si>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</si>
  <si>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</si>
  <si>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</si>
  <si>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</si>
  <si>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</si>
  <si>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</si>
  <si>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</si>
  <si>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</si>
  <si>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</si>
  <si>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</si>
  <si>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</si>
  <si>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</si>
  <si>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</si>
  <si>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</si>
  <si>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</si>
  <si>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</si>
  <si>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</si>
  <si>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</si>
  <si>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</si>
  <si>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</si>
  <si>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</si>
  <si>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</si>
  <si>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</si>
  <si>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</si>
  <si>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</si>
  <si>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</si>
  <si>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</si>
  <si>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</si>
  <si>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</si>
  <si>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</si>
  <si>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</si>
  <si>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</si>
  <si>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</si>
  <si>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</si>
  <si>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</si>
  <si>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</si>
  <si>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</si>
  <si>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</si>
  <si>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</si>
  <si>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</si>
  <si>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</si>
  <si>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</si>
  <si>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</si>
  <si>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</si>
  <si>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</si>
  <si>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</si>
  <si>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</si>
  <si>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</si>
  <si>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</si>
  <si>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</si>
  <si>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</si>
  <si>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</si>
  <si>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</si>
  <si>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</si>
  <si>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</si>
  <si>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</si>
  <si>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</si>
  <si>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</si>
  <si>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</si>
  <si>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</si>
  <si>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</si>
  <si>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</si>
  <si>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</si>
  <si>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</si>
  <si>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</si>
  <si>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</si>
  <si>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</si>
  <si>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</si>
  <si>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</si>
  <si>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</si>
  <si>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</si>
  <si>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</si>
  <si>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</si>
  <si>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</si>
  <si>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</si>
  <si>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</si>
  <si>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</si>
  <si>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</si>
  <si>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</si>
  <si>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</si>
  <si>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</si>
  <si>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</si>
  <si>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</si>
  <si>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</si>
  <si>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</si>
  <si>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</si>
  <si>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</si>
  <si>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</si>
  <si>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</si>
  <si>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</si>
  <si>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</si>
  <si>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</si>
  <si>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</si>
  <si>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</si>
  <si>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</si>
  <si>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</si>
  <si>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</si>
  <si>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</si>
  <si>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</si>
  <si>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</si>
  <si>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>Division 58</t>
  </si>
  <si>
    <t>58.0003.</t>
  </si>
  <si>
    <t xml:space="preserve">    LACSD - Los Coyotes WRP Process Air Compressor Replacement</t>
  </si>
  <si>
    <t>Danny Flores</t>
  </si>
  <si>
    <t xml:space="preserve">  Division 58 Open Job Totals</t>
  </si>
  <si>
    <t>58.0004.</t>
  </si>
  <si>
    <t xml:space="preserve">    Los Angeles - Overhead 2025 FY</t>
  </si>
  <si>
    <t>Juan Ahumada</t>
  </si>
  <si>
    <t>58.0005.</t>
  </si>
  <si>
    <t xml:space="preserve">    Los Angeles - Estimating 2025 FY</t>
  </si>
  <si>
    <t>Division 58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</si>
</sst>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58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ShFTqPyE+I67/XvU7bCt4N6RuD2zOg1MzIsG7rCK6ijpsazW4p7CUv6V/iat8QF8+p+n5LHcEXHrT6qCb/xb8A==" saltValue="kZk0O74KFngVBqWi0ZBmn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638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639</v>
      </c>
      <c r="B9" s="234" t="s">
        <v>640</v>
      </c>
      <c r="C9" s="234" t="s">
        <v>641</v>
      </c>
      <c r="D9" s="235"/>
      <c r="E9" s="236">
        <v>22525189.199999999</v>
      </c>
      <c r="F9" s="237">
        <v>22525189.199999999</v>
      </c>
      <c r="G9" s="238"/>
      <c r="H9" s="176"/>
      <c r="I9" s="239">
        <v>22525189</v>
      </c>
      <c r="J9" s="250"/>
      <c r="K9" s="241"/>
      <c r="L9" s="8">
        <v>25743518.050000001</v>
      </c>
      <c r="M9" s="242">
        <v>21217174</v>
      </c>
      <c r="N9" s="72"/>
      <c r="O9" s="100"/>
      <c r="P9" s="9"/>
      <c r="Q9" s="9">
        <v>1308015</v>
      </c>
      <c r="R9" s="9"/>
      <c r="S9" s="152">
        <v>46235</v>
      </c>
      <c r="T9" s="10"/>
      <c r="U9" s="23"/>
      <c r="V9" s="11"/>
      <c r="W9" s="11"/>
      <c r="X9" s="8">
        <v>11016851.85</v>
      </c>
      <c r="Y9" s="9"/>
      <c r="Z9" s="70">
        <v>680281.92</v>
      </c>
      <c r="AA9" s="72"/>
      <c r="AB9" s="108"/>
      <c r="AC9" s="9">
        <v>1308015</v>
      </c>
      <c r="AD9" s="9"/>
      <c r="AE9" s="10"/>
      <c r="AF9" s="24">
        <v>0.11423496765518215</v>
      </c>
      <c r="AG9" s="11">
        <v>2372070.94</v>
      </c>
      <c r="AH9" s="8">
        <v>2372070.94</v>
      </c>
      <c r="AI9" s="9">
        <v>-2078128.0943097244</v>
      </c>
      <c r="AJ9" s="9">
        <v>0</v>
      </c>
      <c r="AK9" s="10"/>
      <c r="AL9" s="11"/>
      <c r="AM9" s="8">
        <v>8644780.9100000001</v>
      </c>
      <c r="AN9" s="9"/>
      <c r="AO9" s="9"/>
      <c r="AP9" s="10"/>
      <c r="AQ9" s="25"/>
      <c r="AR9" s="25"/>
      <c r="AS9" s="25"/>
      <c r="AT9" s="10"/>
      <c r="AU9" s="12">
        <v>13283701.76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22525189</v>
      </c>
      <c r="BF9" s="15">
        <v>21217174</v>
      </c>
      <c r="BG9" s="15">
        <v>680281.92</v>
      </c>
      <c r="BH9" s="15">
        <v>22525189</v>
      </c>
      <c r="BI9" s="15">
        <v>21217174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1302912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>
        <v>680281.92</v>
      </c>
      <c r="CC9" s="247" t="s">
        <v>637</v>
      </c>
      <c r="CD9" s="243">
        <v>0</v>
      </c>
      <c r="CE9" s="249">
        <v>2573142.46</v>
      </c>
      <c r="CF9" s="249">
        <v>20764841</v>
      </c>
      <c r="CG9" s="249">
        <v>2372070.94</v>
      </c>
      <c r="CH9" s="249">
        <v>20764841</v>
      </c>
      <c r="CI9" s="248" t="s">
        <v>633</v>
      </c>
      <c r="CJ9" s="249">
        <v>11016851.85</v>
      </c>
      <c r="CK9" s="249">
        <v>8644780.9100000001</v>
      </c>
      <c r="CL9" s="249">
        <v>13283701.76</v>
      </c>
      <c r="CM9" s="249">
        <v>0</v>
      </c>
    </row>
    <row r="10" spans="1:102" x14ac:dyDescent="0.25">
      <c r="A10" s="233"/>
      <c r="B10" s="120" t="s">
        <v>642</v>
      </c>
      <c r="C10" s="234"/>
      <c r="D10" s="235"/>
      <c r="E10" s="278">
        <f>SUM(E8:E9)</f>
        <v>22525189.199999999</v>
      </c>
      <c r="F10" s="268">
        <f>SUM(F8:F9)</f>
        <v>22525189.199999999</v>
      </c>
      <c r="G10" s="238"/>
      <c r="H10" s="176"/>
      <c r="I10" s="279">
        <f>SUM(I8:I9)</f>
        <v>22525189</v>
      </c>
      <c r="J10" s="250"/>
      <c r="K10" s="241"/>
      <c r="L10" s="272">
        <f>SUM(L8:L9)</f>
        <v>25743518.050000001</v>
      </c>
      <c r="M10" s="280">
        <f>SUM(M8:M9)</f>
        <v>21217174</v>
      </c>
      <c r="N10" s="72"/>
      <c r="O10" s="100"/>
      <c r="P10" s="270">
        <f>SUM(P8:P9)</f>
        <v>0</v>
      </c>
      <c r="Q10" s="270">
        <f>SUM(Q8:Q9)</f>
        <v>1308015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11016851.85</v>
      </c>
      <c r="Y10" s="270">
        <f>SUM(Y8:Y9)</f>
        <v>0</v>
      </c>
      <c r="Z10" s="281">
        <f>SUM(Z8:Z9)</f>
        <v>680281.92</v>
      </c>
      <c r="AA10" s="72"/>
      <c r="AB10" s="108"/>
      <c r="AC10" s="270">
        <f>SUM(AC8:AC9)</f>
        <v>1308015</v>
      </c>
      <c r="AD10" s="270">
        <f>SUM(AD8:AD9)</f>
        <v>0</v>
      </c>
      <c r="AE10" s="10"/>
      <c r="AF10" s="24"/>
      <c r="AG10" s="271">
        <f>SUM(AG8:AG9)</f>
        <v>2372070.94</v>
      </c>
      <c r="AH10" s="272">
        <f>SUM(AH8:AH9)</f>
        <v>2372070.94</v>
      </c>
      <c r="AI10" s="270">
        <f>SUM(AI8:AI9)</f>
        <v>-2078128.0943097244</v>
      </c>
      <c r="AJ10" s="270">
        <f>SUM(AJ8:AJ9)</f>
        <v>0</v>
      </c>
      <c r="AK10" s="10"/>
      <c r="AL10" s="271">
        <f>SUM(AL8:AL9)</f>
        <v>0</v>
      </c>
      <c r="AM10" s="272">
        <f>SUM(AM8:AM9)</f>
        <v>8644780.9100000001</v>
      </c>
      <c r="AN10" s="270">
        <f>SUM(AN8:AN9)</f>
        <v>0</v>
      </c>
      <c r="AO10" s="270">
        <f>SUM(AO8:AO9)</f>
        <v>0</v>
      </c>
      <c r="AP10" s="10"/>
      <c r="AQ10" s="282">
        <f>SUM(AQ8:AQ9)</f>
        <v>0</v>
      </c>
      <c r="AR10" s="282">
        <f>SUM(AR8:AR9)</f>
        <v>0</v>
      </c>
      <c r="AS10" s="282">
        <f>SUM(AS8:AS9)</f>
        <v>0</v>
      </c>
      <c r="AT10" s="10"/>
      <c r="AU10" s="283">
        <f>SUM(AU8:AU9)</f>
        <v>13283701.76</v>
      </c>
      <c r="AV10" s="283">
        <f>SUM(AV8:AV9)</f>
        <v>0</v>
      </c>
      <c r="AW10" s="283">
        <f>SUM(AW8:AW9)</f>
        <v>0</v>
      </c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6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 t="s">
        <v>643</v>
      </c>
      <c r="B12" s="234" t="s">
        <v>644</v>
      </c>
      <c r="C12" s="234" t="s">
        <v>645</v>
      </c>
      <c r="D12" s="235"/>
      <c r="E12" s="236">
        <v>0</v>
      </c>
      <c r="F12" s="237">
        <v>0</v>
      </c>
      <c r="G12" s="238"/>
      <c r="H12" s="176"/>
      <c r="I12" s="239"/>
      <c r="J12" s="250"/>
      <c r="K12" s="241"/>
      <c r="L12" s="8">
        <v>146222.12</v>
      </c>
      <c r="M12" s="242">
        <v>147282.12</v>
      </c>
      <c r="N12" s="71"/>
      <c r="O12" s="100"/>
      <c r="P12" s="9"/>
      <c r="Q12" s="9">
        <v>-139299.01</v>
      </c>
      <c r="R12" s="9"/>
      <c r="S12" s="152">
        <v>46022</v>
      </c>
      <c r="T12" s="10"/>
      <c r="U12" s="23"/>
      <c r="V12" s="11"/>
      <c r="W12" s="11"/>
      <c r="X12" s="8">
        <v>146222.12</v>
      </c>
      <c r="Y12" s="9"/>
      <c r="Z12" s="70">
        <v>-147282.12</v>
      </c>
      <c r="AA12" s="72"/>
      <c r="AB12" s="108"/>
      <c r="AC12" s="9">
        <v>-139299.01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146222.12</v>
      </c>
      <c r="AN12" s="9"/>
      <c r="AO12" s="9"/>
      <c r="AP12" s="10"/>
      <c r="AQ12" s="25"/>
      <c r="AR12" s="25"/>
      <c r="AS12" s="25"/>
      <c r="AT12" s="10"/>
      <c r="AU12" s="12">
        <v>0</v>
      </c>
      <c r="AV12" s="12"/>
      <c r="AW12" s="12"/>
      <c r="AX12" s="243"/>
      <c r="AY12" s="244"/>
      <c r="AZ12" s="243"/>
      <c r="BA12" s="243"/>
      <c r="BB12" s="245"/>
      <c r="BC12" s="244"/>
      <c r="BD12" s="244" t="s">
        <v>630</v>
      </c>
      <c r="BE12" s="243">
        <v>0</v>
      </c>
      <c r="BF12" s="15">
        <v>147282.12</v>
      </c>
      <c r="BG12" s="15">
        <v>-147282.12</v>
      </c>
      <c r="BH12" s="243">
        <v>0</v>
      </c>
      <c r="BI12" s="15">
        <v>147282.12</v>
      </c>
      <c r="BJ12" s="243">
        <v>0</v>
      </c>
      <c r="BK12" s="243">
        <v>0</v>
      </c>
      <c r="BL12" s="243"/>
      <c r="BM12" s="243">
        <v>3</v>
      </c>
      <c r="BN12" s="243">
        <v>0</v>
      </c>
      <c r="BO12" s="243">
        <v>-100764.69</v>
      </c>
      <c r="BP12" s="243"/>
      <c r="BQ12" s="243"/>
      <c r="BR12" s="243"/>
      <c r="BS12" s="243"/>
      <c r="BT12" s="296"/>
      <c r="BU12" s="296"/>
      <c r="BV12" s="296"/>
      <c r="BW12" s="296"/>
      <c r="BX12" s="243"/>
      <c r="BY12" s="243"/>
      <c r="BZ12" s="246"/>
      <c r="CA12" s="246"/>
      <c r="CB12" s="293">
        <v>-147282.12</v>
      </c>
      <c r="CC12" s="247" t="s">
        <v>637</v>
      </c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146222.12</v>
      </c>
      <c r="CK12" s="249">
        <v>146222.12</v>
      </c>
      <c r="CL12" s="249">
        <v>0</v>
      </c>
      <c r="CM12" s="249">
        <v>0</v>
      </c>
    </row>
    <row r="13" spans="1:102" x14ac:dyDescent="0.25">
      <c r="A13" s="233" t="s">
        <v>646</v>
      </c>
      <c r="B13" s="234" t="s">
        <v>647</v>
      </c>
      <c r="C13" s="234" t="s">
        <v>645</v>
      </c>
      <c r="D13" s="235"/>
      <c r="E13" s="236">
        <v>0</v>
      </c>
      <c r="F13" s="237">
        <v>0</v>
      </c>
      <c r="G13" s="238"/>
      <c r="H13" s="176"/>
      <c r="I13" s="239"/>
      <c r="J13" s="250"/>
      <c r="K13" s="241"/>
      <c r="L13" s="8">
        <v>125277.09</v>
      </c>
      <c r="M13" s="242">
        <v>135037.09</v>
      </c>
      <c r="N13" s="71"/>
      <c r="O13" s="100"/>
      <c r="P13" s="9"/>
      <c r="Q13" s="9">
        <v>-77287.44</v>
      </c>
      <c r="R13" s="9"/>
      <c r="S13" s="152">
        <v>46022</v>
      </c>
      <c r="T13" s="10"/>
      <c r="U13" s="23"/>
      <c r="V13" s="11"/>
      <c r="W13" s="11"/>
      <c r="X13" s="8">
        <v>125277.09</v>
      </c>
      <c r="Y13" s="9"/>
      <c r="Z13" s="70">
        <v>-135037.09</v>
      </c>
      <c r="AA13" s="71"/>
      <c r="AB13" s="108"/>
      <c r="AC13" s="9">
        <v>-77287.44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125277.09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3"/>
      <c r="AY13" s="244"/>
      <c r="AZ13" s="243"/>
      <c r="BA13" s="243"/>
      <c r="BB13" s="245"/>
      <c r="BC13" s="244"/>
      <c r="BD13" s="244" t="s">
        <v>630</v>
      </c>
      <c r="BE13" s="243">
        <v>0</v>
      </c>
      <c r="BF13" s="15">
        <v>135037.09</v>
      </c>
      <c r="BG13" s="15">
        <v>-135037.09</v>
      </c>
      <c r="BH13" s="243">
        <v>0</v>
      </c>
      <c r="BI13" s="15">
        <v>135037.09</v>
      </c>
      <c r="BJ13" s="243">
        <v>0</v>
      </c>
      <c r="BK13" s="243">
        <v>0</v>
      </c>
      <c r="BL13" s="243"/>
      <c r="BM13" s="243">
        <v>3</v>
      </c>
      <c r="BN13" s="243">
        <v>0</v>
      </c>
      <c r="BO13" s="243">
        <v>-14225.4</v>
      </c>
      <c r="BP13" s="243"/>
      <c r="BQ13" s="243"/>
      <c r="BR13" s="243"/>
      <c r="BS13" s="243"/>
      <c r="BT13" s="296"/>
      <c r="BU13" s="296"/>
      <c r="BV13" s="296"/>
      <c r="BW13" s="296"/>
      <c r="BX13" s="243"/>
      <c r="BY13" s="243"/>
      <c r="BZ13" s="246"/>
      <c r="CA13" s="246"/>
      <c r="CB13" s="293">
        <v>-135037.09</v>
      </c>
      <c r="CC13" s="247" t="s">
        <v>637</v>
      </c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125277.09</v>
      </c>
      <c r="CK13" s="249">
        <v>125277.09</v>
      </c>
      <c r="CL13" s="249">
        <v>0</v>
      </c>
      <c r="CM13" s="249">
        <v>0</v>
      </c>
    </row>
    <row r="14" spans="1:102" x14ac:dyDescent="0.25">
      <c r="A14" s="233"/>
      <c r="B14" s="120" t="s">
        <v>648</v>
      </c>
      <c r="C14" s="234"/>
      <c r="D14" s="235"/>
      <c r="E14" s="278">
        <f>SUM(E7:E13)/2</f>
        <v>22525189.199999999</v>
      </c>
      <c r="F14" s="268">
        <f>SUM(F7:F13)/2</f>
        <v>22525189.199999999</v>
      </c>
      <c r="G14" s="238"/>
      <c r="H14" s="176"/>
      <c r="I14" s="279">
        <f>SUM(I7:I13)/2</f>
        <v>22525189</v>
      </c>
      <c r="J14" s="250"/>
      <c r="K14" s="241"/>
      <c r="L14" s="272">
        <f>SUM(L7:L13)/2</f>
        <v>25879267.655000001</v>
      </c>
      <c r="M14" s="280">
        <f>SUM(M7:M13)/2</f>
        <v>21358333.605</v>
      </c>
      <c r="N14" s="72"/>
      <c r="O14" s="100"/>
      <c r="P14" s="270">
        <f>SUM(P7:P13)/2</f>
        <v>0</v>
      </c>
      <c r="Q14" s="270">
        <f>SUM(Q7:Q13)/2</f>
        <v>1199721.7750000001</v>
      </c>
      <c r="R14" s="270">
        <f>SUM(R7:R13)/2</f>
        <v>0</v>
      </c>
      <c r="S14" s="152"/>
      <c r="T14" s="10"/>
      <c r="U14" s="23"/>
      <c r="V14" s="271">
        <f>SUM(V7:V13)/2</f>
        <v>0</v>
      </c>
      <c r="W14" s="271">
        <f>SUM(W7:W13)/2</f>
        <v>0</v>
      </c>
      <c r="X14" s="272">
        <f>SUM(X7:X13)/2</f>
        <v>11152601.455</v>
      </c>
      <c r="Y14" s="270">
        <f>SUM(Y7:Y13)/2</f>
        <v>0</v>
      </c>
      <c r="Z14" s="281">
        <f>SUM(Z7:Z13)/2</f>
        <v>539122.31500000006</v>
      </c>
      <c r="AA14" s="72"/>
      <c r="AB14" s="108"/>
      <c r="AC14" s="270">
        <f>SUM(AC7:AC13)/2</f>
        <v>1199721.7750000001</v>
      </c>
      <c r="AD14" s="270">
        <f>SUM(AD7:AD13)/2</f>
        <v>0</v>
      </c>
      <c r="AE14" s="10"/>
      <c r="AF14" s="24"/>
      <c r="AG14" s="271">
        <f>SUM(AG7:AG13)/2</f>
        <v>2372070.94</v>
      </c>
      <c r="AH14" s="272">
        <f>SUM(AH7:AH13)/2</f>
        <v>2372070.94</v>
      </c>
      <c r="AI14" s="270">
        <f>SUM(AI7:AI13)/2</f>
        <v>-2078128.0943097244</v>
      </c>
      <c r="AJ14" s="270">
        <f>SUM(AJ7:AJ13)/2</f>
        <v>0</v>
      </c>
      <c r="AK14" s="10"/>
      <c r="AL14" s="271">
        <f>SUM(AL7:AL13)/2</f>
        <v>0</v>
      </c>
      <c r="AM14" s="272">
        <f>SUM(AM7:AM13)/2</f>
        <v>8780530.5150000006</v>
      </c>
      <c r="AN14" s="270">
        <f>SUM(AN7:AN13)/2</f>
        <v>0</v>
      </c>
      <c r="AO14" s="270">
        <f>SUM(AO7:AO13)/2</f>
        <v>0</v>
      </c>
      <c r="AP14" s="10"/>
      <c r="AQ14" s="282">
        <f>SUM(AQ7:AQ13)/2</f>
        <v>0</v>
      </c>
      <c r="AR14" s="282">
        <f>SUM(AR7:AR13)/2</f>
        <v>0</v>
      </c>
      <c r="AS14" s="282">
        <f>SUM(AS7:AS13)/2</f>
        <v>0</v>
      </c>
      <c r="AT14" s="10"/>
      <c r="AU14" s="283">
        <f>SUM(AU7:AU13)/2</f>
        <v>13283701.76</v>
      </c>
      <c r="AV14" s="283">
        <f>SUM(AV7:AV13)/2</f>
        <v>0</v>
      </c>
      <c r="AW14" s="283">
        <f>SUM(AW7:AW13)/2</f>
        <v>0</v>
      </c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86"/>
      <c r="B16" s="284" t="s">
        <v>635</v>
      </c>
      <c r="C16" s="120"/>
      <c r="D16" s="267"/>
      <c r="E16" s="278">
        <f>SUMIF(BM8:BM16,1, E8:E16)</f>
        <v>22525189.199999999</v>
      </c>
      <c r="F16" s="268">
        <f>SUMIF(BM8:BM16,1, F8:F16)</f>
        <v>22525189.199999999</v>
      </c>
      <c r="G16" s="287"/>
      <c r="H16" s="104"/>
      <c r="I16" s="279">
        <f>SUMIF(BM8:BM16,1, I8:I16)</f>
        <v>22525189</v>
      </c>
      <c r="J16" s="303"/>
      <c r="K16" s="98"/>
      <c r="L16" s="272">
        <f>SUMIF(BM8:BM16,1, L8:L16)</f>
        <v>25743518.050000001</v>
      </c>
      <c r="M16" s="280">
        <f>SUMIF(BM8:BM16,1, M8:M16)</f>
        <v>21217174</v>
      </c>
      <c r="N16" s="302"/>
      <c r="O16" s="99"/>
      <c r="P16" s="270">
        <f>SUMIF(BM8:BM16,1, P8:P16)</f>
        <v>0</v>
      </c>
      <c r="Q16" s="270">
        <f>SUMIF(BM8:BM16,1, Q8:Q16)</f>
        <v>1308015</v>
      </c>
      <c r="R16" s="270">
        <f>SUMIF(BM8:BM16,1, R8:R16)</f>
        <v>0</v>
      </c>
      <c r="S16" s="289"/>
      <c r="T16" s="290"/>
      <c r="U16" s="291"/>
      <c r="V16" s="271">
        <f>SUMIF(BM8:BM16,1, V8:V16)</f>
        <v>0</v>
      </c>
      <c r="W16" s="271">
        <f>SUMIF(BM8:BM16,1, W8:W16)</f>
        <v>0</v>
      </c>
      <c r="X16" s="272">
        <f>SUMIF(BM8:BM16,1, X8:X16)</f>
        <v>11016851.85</v>
      </c>
      <c r="Y16" s="270">
        <f>SUMIF(BM8:BM16,1, Y8:Y16)</f>
        <v>0</v>
      </c>
      <c r="Z16" s="281">
        <f>SUMIF(BM8:BM16,1, Z8:Z16)</f>
        <v>680281.92</v>
      </c>
      <c r="AA16" s="302"/>
      <c r="AB16" s="107"/>
      <c r="AC16" s="270">
        <f>SUMIF(BM8:BM16,1, AC8:AC16)</f>
        <v>1308015</v>
      </c>
      <c r="AD16" s="270">
        <f>SUMIF(BM8:BM16,1, AD8:AD16)</f>
        <v>0</v>
      </c>
      <c r="AE16" s="290"/>
      <c r="AF16" s="292"/>
      <c r="AG16" s="271">
        <f>SUMIF(BM8:BM16,1, AG8:AG16)</f>
        <v>2372070.94</v>
      </c>
      <c r="AH16" s="272">
        <f>SUMIF(BM8:BM16,1, AH8:AH16)</f>
        <v>2372070.94</v>
      </c>
      <c r="AI16" s="270">
        <f>SUMIF(BM8:BM16,1, AI8:AI16)</f>
        <v>-2078128.0943097244</v>
      </c>
      <c r="AJ16" s="270">
        <f>SUMIF(BM8:BM16,1, AJ8:AJ16)</f>
        <v>0</v>
      </c>
      <c r="AK16" s="290"/>
      <c r="AL16" s="271">
        <f>SUMIF(BM8:BM16,1, AL8:AL16)</f>
        <v>0</v>
      </c>
      <c r="AM16" s="272">
        <f>SUMIF(BM8:BM16,1, AM8:AM16)</f>
        <v>8644780.9100000001</v>
      </c>
      <c r="AN16" s="270">
        <f>SUMIF(BM8:BM16,1, AN8:AN16)</f>
        <v>0</v>
      </c>
      <c r="AO16" s="270">
        <f>SUMIF(BM8:BM16,1, AO8:AO16)</f>
        <v>0</v>
      </c>
      <c r="AP16" s="290"/>
      <c r="AQ16" s="282">
        <f>SUMIF(BM8:BM16,1, AQ8:AQ16)</f>
        <v>0</v>
      </c>
      <c r="AR16" s="282">
        <f>SUMIF(BM8:BM16,1, AR8:AR16)</f>
        <v>0</v>
      </c>
      <c r="AS16" s="282">
        <f>SUMIF(BM8:BM16,1, AS8:AS16)</f>
        <v>0</v>
      </c>
      <c r="AT16" s="290"/>
      <c r="AU16" s="283">
        <f>SUMIF(BM8:BM16,1, AU8:AU16)</f>
        <v>13283701.76</v>
      </c>
      <c r="AV16" s="283">
        <f>SUMIF(BM8:BM16,1, AV8:AV16)</f>
        <v>0</v>
      </c>
      <c r="AW16" s="283">
        <f>SUMIF(BM8:BM16,1, AW8:AW16)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7"/>
      <c r="BU16" s="297"/>
      <c r="BV16" s="297"/>
      <c r="BW16" s="297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86"/>
      <c r="B17" s="284" t="s">
        <v>636</v>
      </c>
      <c r="C17" s="120"/>
      <c r="D17" s="267"/>
      <c r="E17" s="278">
        <f>SUMIF(BM8:BM16,2, E8:E16)</f>
        <v>0</v>
      </c>
      <c r="F17" s="268">
        <f>SUMIF(BM8:BM16,2, F8:F16)</f>
        <v>0</v>
      </c>
      <c r="G17" s="287"/>
      <c r="H17" s="104"/>
      <c r="I17" s="279">
        <f>SUMIF(BM8:BM16,2, I8:I16)</f>
        <v>0</v>
      </c>
      <c r="J17" s="303"/>
      <c r="K17" s="98"/>
      <c r="L17" s="272">
        <f>SUMIF(BM8:BM16,2, L8:L16)</f>
        <v>0</v>
      </c>
      <c r="M17" s="280">
        <f>SUMIF(BM8:BM16,2, M8:M16)</f>
        <v>0</v>
      </c>
      <c r="N17" s="302"/>
      <c r="O17" s="99"/>
      <c r="P17" s="270">
        <f>SUMIF(BM8:BM16,2, P8:P16)</f>
        <v>0</v>
      </c>
      <c r="Q17" s="270">
        <f>SUMIF(BM8:BM16,2, Q8:Q16)</f>
        <v>0</v>
      </c>
      <c r="R17" s="270">
        <f>SUMIF(BM8:BM16,2, R8:R16)</f>
        <v>0</v>
      </c>
      <c r="S17" s="289"/>
      <c r="T17" s="290"/>
      <c r="U17" s="291"/>
      <c r="V17" s="271">
        <f>SUMIF(BM8:BM16,2, V8:V16)</f>
        <v>0</v>
      </c>
      <c r="W17" s="271">
        <f>SUMIF(BM8:BM16,2, W8:W16)</f>
        <v>0</v>
      </c>
      <c r="X17" s="272">
        <f>SUMIF(BM8:BM16,2, X8:X16)</f>
        <v>0</v>
      </c>
      <c r="Y17" s="270">
        <f>SUMIF(BM8:BM16,2, Y8:Y16)</f>
        <v>0</v>
      </c>
      <c r="Z17" s="281">
        <f>SUMIF(BM8:BM16,2, Z8:Z16)</f>
        <v>0</v>
      </c>
      <c r="AA17" s="288"/>
      <c r="AB17" s="107"/>
      <c r="AC17" s="270">
        <f>SUMIF(BM8:BM16,2, AC8:AC16)</f>
        <v>0</v>
      </c>
      <c r="AD17" s="270">
        <f>SUMIF(BM8:BM16,2, AD8:AD16)</f>
        <v>0</v>
      </c>
      <c r="AE17" s="290"/>
      <c r="AF17" s="292"/>
      <c r="AG17" s="271">
        <f>SUMIF(BM8:BM16,2, AG8:AG16)</f>
        <v>0</v>
      </c>
      <c r="AH17" s="272">
        <f>SUMIF(BM8:BM16,2, AH8:AH16)</f>
        <v>0</v>
      </c>
      <c r="AI17" s="270">
        <f>SUMIF(BM8:BM16,2, AI8:AI16)</f>
        <v>0</v>
      </c>
      <c r="AJ17" s="270">
        <f>SUMIF(BM8:BM16,2, AJ8:AJ16)</f>
        <v>0</v>
      </c>
      <c r="AK17" s="290"/>
      <c r="AL17" s="271">
        <f>SUMIF(BM8:BM16,2, AL8:AL16)</f>
        <v>0</v>
      </c>
      <c r="AM17" s="272">
        <f>SUMIF(BM8:BM16,2, AM8:AM16)</f>
        <v>0</v>
      </c>
      <c r="AN17" s="270">
        <f>SUMIF(BM8:BM16,2, AN8:AN16)</f>
        <v>0</v>
      </c>
      <c r="AO17" s="270">
        <f>SUMIF(BM8:BM16,2, AO8:AO16)</f>
        <v>0</v>
      </c>
      <c r="AP17" s="290"/>
      <c r="AQ17" s="282">
        <f>SUMIF(BM8:BM16,2, AQ8:AQ16)</f>
        <v>0</v>
      </c>
      <c r="AR17" s="282">
        <f>SUMIF(BM8:BM16,2, AR8:AR16)</f>
        <v>0</v>
      </c>
      <c r="AS17" s="282">
        <f>SUMIF(BM8:BM16,2, AS8:AS16)</f>
        <v>0</v>
      </c>
      <c r="AT17" s="290"/>
      <c r="AU17" s="283">
        <f>SUMIF(BM8:BM16,2, AU8:AU16)</f>
        <v>0</v>
      </c>
      <c r="AV17" s="283">
        <f>SUMIF(BM8:BM16,2, AV8:AV16)</f>
        <v>0</v>
      </c>
      <c r="AW17" s="283">
        <f>SUMIF(BM8:BM16,2, AW8:AW16)</f>
        <v>0</v>
      </c>
      <c r="AX17" s="15"/>
      <c r="AY17" s="274"/>
      <c r="AZ17" s="15"/>
      <c r="BA17" s="15"/>
      <c r="BB17" s="275"/>
      <c r="BC17" s="274"/>
      <c r="BD17" s="274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7"/>
      <c r="BU17" s="297"/>
      <c r="BV17" s="297"/>
      <c r="BW17" s="297"/>
      <c r="BX17" s="15"/>
      <c r="BY17" s="15"/>
      <c r="BZ17" s="293"/>
      <c r="CA17" s="293"/>
      <c r="CB17" s="293"/>
      <c r="CC17" s="276"/>
      <c r="CD17" s="15"/>
      <c r="CE17" s="15"/>
      <c r="CF17" s="15"/>
      <c r="CG17" s="15"/>
      <c r="CH17" s="15"/>
      <c r="CI17" s="294"/>
      <c r="CJ17" s="277"/>
      <c r="CK17" s="277"/>
      <c r="CL17" s="277"/>
      <c r="CM17" s="277"/>
    </row>
    <row r="18" spans="1:91" x14ac:dyDescent="0.25">
      <c r="A18" s="286"/>
      <c r="B18" s="284" t="s">
        <v>634</v>
      </c>
      <c r="C18" s="120"/>
      <c r="D18" s="267"/>
      <c r="E18" s="278">
        <f>SUM(E8:E17)/4</f>
        <v>22525189.199999999</v>
      </c>
      <c r="F18" s="268">
        <f>SUM(F8:F17)/4</f>
        <v>22525189.199999999</v>
      </c>
      <c r="G18" s="287"/>
      <c r="H18" s="104"/>
      <c r="I18" s="279">
        <f>SUM(I8:I17)/4</f>
        <v>22525189</v>
      </c>
      <c r="J18" s="303"/>
      <c r="K18" s="98"/>
      <c r="L18" s="272">
        <f>SUM(L8:L17)/4</f>
        <v>25845330.25375</v>
      </c>
      <c r="M18" s="280">
        <f>SUM(M8:M17)/4</f>
        <v>21323043.703749999</v>
      </c>
      <c r="N18" s="302"/>
      <c r="O18" s="99"/>
      <c r="P18" s="270">
        <f>SUM(P8:P17)/4</f>
        <v>0</v>
      </c>
      <c r="Q18" s="270">
        <f>SUM(Q8:Q17)/4</f>
        <v>1226795.08125</v>
      </c>
      <c r="R18" s="270">
        <f>SUM(R8:R17)/4</f>
        <v>0</v>
      </c>
      <c r="S18" s="289"/>
      <c r="T18" s="290"/>
      <c r="U18" s="291"/>
      <c r="V18" s="271">
        <f>SUM(V8:V17)/4</f>
        <v>0</v>
      </c>
      <c r="W18" s="271">
        <f>SUM(W8:W17)/4</f>
        <v>0</v>
      </c>
      <c r="X18" s="272">
        <f>SUM(X8:X17)/4</f>
        <v>11118664.053750001</v>
      </c>
      <c r="Y18" s="270">
        <f>SUM(Y8:Y17)/4</f>
        <v>0</v>
      </c>
      <c r="Z18" s="281">
        <f>SUM(Z8:Z17)/4</f>
        <v>574412.21625000006</v>
      </c>
      <c r="AA18" s="288"/>
      <c r="AB18" s="107"/>
      <c r="AC18" s="270">
        <f>SUM(AC8:AC17)/4</f>
        <v>1226795.08125</v>
      </c>
      <c r="AD18" s="270">
        <f>SUM(AD8:AD17)/4</f>
        <v>0</v>
      </c>
      <c r="AE18" s="290"/>
      <c r="AF18" s="292"/>
      <c r="AG18" s="271">
        <f>SUM(AG8:AG17)/4</f>
        <v>2372070.94</v>
      </c>
      <c r="AH18" s="272">
        <f>SUM(AH8:AH17)/4</f>
        <v>2372070.94</v>
      </c>
      <c r="AI18" s="270">
        <f>SUM(AI8:AI17)/4</f>
        <v>-2078128.0943097244</v>
      </c>
      <c r="AJ18" s="270">
        <f>SUM(AJ8:AJ17)/4</f>
        <v>0</v>
      </c>
      <c r="AK18" s="290"/>
      <c r="AL18" s="271">
        <f>SUM(AL8:AL17)/4</f>
        <v>0</v>
      </c>
      <c r="AM18" s="272">
        <f>SUM(AM8:AM17)/4</f>
        <v>8746593.1137499996</v>
      </c>
      <c r="AN18" s="270">
        <f>SUM(AN8:AN17)/4</f>
        <v>0</v>
      </c>
      <c r="AO18" s="270">
        <f>SUM(AO8:AO17)/4</f>
        <v>0</v>
      </c>
      <c r="AP18" s="290"/>
      <c r="AQ18" s="282">
        <f>SUM(AQ8:AQ17)/4</f>
        <v>0</v>
      </c>
      <c r="AR18" s="282">
        <f>SUM(AR8:AR17)/4</f>
        <v>0</v>
      </c>
      <c r="AS18" s="282">
        <f>SUM(AS8:AS17)/4</f>
        <v>0</v>
      </c>
      <c r="AT18" s="290"/>
      <c r="AU18" s="283">
        <f>SUM(AU8:AU17)/4</f>
        <v>13283701.76</v>
      </c>
      <c r="AV18" s="283">
        <f>SUM(AV8:AV17)/4</f>
        <v>0</v>
      </c>
      <c r="AW18" s="283">
        <f>SUM(AW8:AW17)/4</f>
        <v>0</v>
      </c>
      <c r="AX18" s="15"/>
      <c r="AY18" s="274"/>
      <c r="AZ18" s="15"/>
      <c r="BA18" s="15"/>
      <c r="BB18" s="275"/>
      <c r="BC18" s="274"/>
      <c r="BD18" s="274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297"/>
      <c r="BU18" s="297"/>
      <c r="BV18" s="297"/>
      <c r="BW18" s="297"/>
      <c r="BX18" s="15"/>
      <c r="BY18" s="15"/>
      <c r="BZ18" s="293"/>
      <c r="CA18" s="293"/>
      <c r="CB18" s="293"/>
      <c r="CC18" s="276"/>
      <c r="CD18" s="15"/>
      <c r="CE18" s="15"/>
      <c r="CF18" s="15"/>
      <c r="CG18" s="15"/>
      <c r="CH18" s="15"/>
      <c r="CI18" s="294"/>
      <c r="CJ18" s="277"/>
      <c r="CK18" s="277"/>
      <c r="CL18" s="277"/>
      <c r="CM18" s="277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esacfHdn9v++YCCEid6cEouptrfyFwh58shpGcaxPz3XjcTndUS4HkPsqGipN1OiP/VFM8wUF75PcenNUpxvBg==" saltValue="haQcKtUFOXq0SaeLc5Z4o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638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639</v>
      </c>
      <c r="B9" s="256" t="s">
        <v>640</v>
      </c>
      <c r="C9" s="256" t="s">
        <v>641</v>
      </c>
      <c r="D9" s="235"/>
      <c r="E9" s="236">
        <v>22525189.199999999</v>
      </c>
      <c r="F9" s="237">
        <v>22525189.199999999</v>
      </c>
      <c r="G9" s="257"/>
      <c r="H9" s="177"/>
      <c r="I9" s="176"/>
      <c r="J9" s="239">
        <v>22525189</v>
      </c>
      <c r="K9" s="250"/>
      <c r="L9" s="241"/>
      <c r="M9" s="8">
        <v>25743518.050000001</v>
      </c>
      <c r="N9" s="242">
        <v>21217174</v>
      </c>
      <c r="O9" s="72"/>
      <c r="P9" s="100"/>
      <c r="Q9" s="9"/>
      <c r="R9" s="9"/>
      <c r="S9" s="9"/>
      <c r="T9" s="258">
        <v>46235</v>
      </c>
      <c r="U9" s="10"/>
      <c r="V9" s="23"/>
      <c r="W9" s="11"/>
      <c r="X9" s="8">
        <v>11016851.85</v>
      </c>
      <c r="Y9" s="9"/>
      <c r="Z9" s="9"/>
      <c r="AA9" s="9"/>
      <c r="AB9" s="10"/>
      <c r="AC9" s="24">
        <v>0.11423496765518215</v>
      </c>
      <c r="AD9" s="11">
        <v>293942.84569027548</v>
      </c>
      <c r="AE9" s="8">
        <v>2372070.94</v>
      </c>
      <c r="AF9" s="9"/>
      <c r="AG9" s="10"/>
      <c r="AH9" s="11"/>
      <c r="AI9" s="8">
        <v>8644780.9100000001</v>
      </c>
      <c r="AJ9" s="9"/>
      <c r="AK9" s="10"/>
      <c r="AL9" s="25"/>
      <c r="AM9" s="25"/>
      <c r="AN9" s="25"/>
      <c r="AO9" s="10"/>
      <c r="AP9" s="12">
        <v>13283701.76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22525189</v>
      </c>
      <c r="BA9" s="15">
        <v>21217174</v>
      </c>
      <c r="BB9" s="15">
        <v>22525189</v>
      </c>
      <c r="BC9" s="15">
        <v>21217174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1302912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637</v>
      </c>
      <c r="BW9" s="243">
        <v>0</v>
      </c>
      <c r="BX9" s="249">
        <v>2573142.46</v>
      </c>
      <c r="BY9" s="249">
        <v>20764841</v>
      </c>
      <c r="BZ9" s="249">
        <v>2372070.94</v>
      </c>
      <c r="CA9" s="249">
        <v>20764841</v>
      </c>
      <c r="CB9" s="244" t="s">
        <v>633</v>
      </c>
      <c r="CC9" s="249">
        <v>11016851.85</v>
      </c>
      <c r="CD9" s="249">
        <v>8644780.9100000001</v>
      </c>
      <c r="CE9" s="249">
        <v>13283701.76</v>
      </c>
      <c r="CF9" s="249">
        <v>0</v>
      </c>
    </row>
    <row r="10" spans="1:95" x14ac:dyDescent="0.25">
      <c r="A10" s="255"/>
      <c r="B10" s="93" t="s">
        <v>642</v>
      </c>
      <c r="C10" s="256"/>
      <c r="D10" s="235"/>
      <c r="E10" s="278">
        <f>SUM(E8:E9)</f>
        <v>22525189.199999999</v>
      </c>
      <c r="F10" s="268">
        <f>SUM(F8:F9)</f>
        <v>22525189.199999999</v>
      </c>
      <c r="G10" s="257"/>
      <c r="H10" s="177"/>
      <c r="I10" s="176"/>
      <c r="J10" s="279">
        <f>SUM(J8:J9)</f>
        <v>22525189</v>
      </c>
      <c r="K10" s="250"/>
      <c r="L10" s="241"/>
      <c r="M10" s="272">
        <f>SUM(M8:M9)</f>
        <v>25743518.050000001</v>
      </c>
      <c r="N10" s="280">
        <f>SUM(N8:N9)</f>
        <v>21217174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11016851.85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293942.84569027548</v>
      </c>
      <c r="AE10" s="272">
        <f>SUM(AE8:AE9)</f>
        <v>2372070.94</v>
      </c>
      <c r="AF10" s="270">
        <f>SUM(AF8:AF9)</f>
        <v>0</v>
      </c>
      <c r="AG10" s="10"/>
      <c r="AH10" s="271">
        <f>SUM(AH8:AH9)</f>
        <v>0</v>
      </c>
      <c r="AI10" s="272">
        <f>SUM(AI8:AI9)</f>
        <v>8644780.9100000001</v>
      </c>
      <c r="AJ10" s="270">
        <f>SUM(AJ8:AJ9)</f>
        <v>0</v>
      </c>
      <c r="AK10" s="10"/>
      <c r="AL10" s="282">
        <f>SUM(AL8:AL9)</f>
        <v>0</v>
      </c>
      <c r="AM10" s="282">
        <f>SUM(AM8:AM9)</f>
        <v>0</v>
      </c>
      <c r="AN10" s="282">
        <f>SUM(AN8:AN9)</f>
        <v>0</v>
      </c>
      <c r="AO10" s="10"/>
      <c r="AP10" s="283">
        <f>SUM(AP8:AP9)</f>
        <v>13283701.76</v>
      </c>
      <c r="AQ10" s="283">
        <f>SUM(AQ8:AQ9)</f>
        <v>0</v>
      </c>
      <c r="AR10" s="283">
        <f>SUM(AR8:AR9)</f>
        <v>0</v>
      </c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7"/>
      <c r="I11" s="176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 t="s">
        <v>643</v>
      </c>
      <c r="B12" s="256" t="s">
        <v>644</v>
      </c>
      <c r="C12" s="256" t="s">
        <v>645</v>
      </c>
      <c r="D12" s="235"/>
      <c r="E12" s="236">
        <v>0</v>
      </c>
      <c r="F12" s="237">
        <v>0</v>
      </c>
      <c r="G12" s="257"/>
      <c r="H12" s="177"/>
      <c r="I12" s="176"/>
      <c r="J12" s="239"/>
      <c r="K12" s="250"/>
      <c r="L12" s="241"/>
      <c r="M12" s="8">
        <v>146222.12</v>
      </c>
      <c r="N12" s="242">
        <v>147282.12</v>
      </c>
      <c r="O12" s="71"/>
      <c r="P12" s="100"/>
      <c r="Q12" s="9"/>
      <c r="R12" s="9"/>
      <c r="S12" s="9"/>
      <c r="T12" s="258">
        <v>46022</v>
      </c>
      <c r="U12" s="10"/>
      <c r="V12" s="23"/>
      <c r="W12" s="11"/>
      <c r="X12" s="8">
        <v>146222.12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146222.12</v>
      </c>
      <c r="AJ12" s="9"/>
      <c r="AK12" s="10"/>
      <c r="AL12" s="25"/>
      <c r="AM12" s="25"/>
      <c r="AN12" s="25"/>
      <c r="AO12" s="10"/>
      <c r="AP12" s="12">
        <v>0</v>
      </c>
      <c r="AQ12" s="12"/>
      <c r="AR12" s="12"/>
      <c r="AS12" s="243"/>
      <c r="AT12" s="244"/>
      <c r="AU12" s="243"/>
      <c r="AV12" s="243"/>
      <c r="AW12" s="245"/>
      <c r="AX12" s="244"/>
      <c r="AY12" s="244" t="s">
        <v>630</v>
      </c>
      <c r="AZ12" s="243">
        <v>0</v>
      </c>
      <c r="BA12" s="15">
        <v>147282.12</v>
      </c>
      <c r="BB12" s="243">
        <v>0</v>
      </c>
      <c r="BC12" s="15">
        <v>147282.12</v>
      </c>
      <c r="BD12" s="243">
        <v>0</v>
      </c>
      <c r="BE12" s="243">
        <v>0</v>
      </c>
      <c r="BF12" s="243"/>
      <c r="BG12" s="243">
        <v>3</v>
      </c>
      <c r="BH12" s="243">
        <v>0</v>
      </c>
      <c r="BI12" s="243">
        <v>-100764.69</v>
      </c>
      <c r="BJ12" s="243"/>
      <c r="BK12" s="243"/>
      <c r="BL12" s="243"/>
      <c r="BM12" s="243"/>
      <c r="BN12" s="296"/>
      <c r="BO12" s="296"/>
      <c r="BP12" s="296"/>
      <c r="BQ12" s="296"/>
      <c r="BR12" s="246"/>
      <c r="BS12" s="246"/>
      <c r="BT12" s="243"/>
      <c r="BU12" s="243"/>
      <c r="BV12" s="247" t="s">
        <v>637</v>
      </c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146222.12</v>
      </c>
      <c r="CD12" s="249">
        <v>146222.12</v>
      </c>
      <c r="CE12" s="249">
        <v>0</v>
      </c>
      <c r="CF12" s="249">
        <v>0</v>
      </c>
    </row>
    <row r="13" spans="1:95" x14ac:dyDescent="0.25">
      <c r="A13" s="255" t="s">
        <v>646</v>
      </c>
      <c r="B13" s="256" t="s">
        <v>647</v>
      </c>
      <c r="C13" s="256" t="s">
        <v>645</v>
      </c>
      <c r="D13" s="235"/>
      <c r="E13" s="236">
        <v>0</v>
      </c>
      <c r="F13" s="237">
        <v>0</v>
      </c>
      <c r="G13" s="257"/>
      <c r="H13" s="177"/>
      <c r="I13" s="176"/>
      <c r="J13" s="239"/>
      <c r="K13" s="250"/>
      <c r="L13" s="241"/>
      <c r="M13" s="8">
        <v>125277.09</v>
      </c>
      <c r="N13" s="242">
        <v>135037.09</v>
      </c>
      <c r="O13" s="71"/>
      <c r="P13" s="100"/>
      <c r="Q13" s="9"/>
      <c r="R13" s="9"/>
      <c r="S13" s="9"/>
      <c r="T13" s="258">
        <v>46022</v>
      </c>
      <c r="U13" s="10"/>
      <c r="V13" s="23"/>
      <c r="W13" s="11"/>
      <c r="X13" s="8">
        <v>125277.09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125277.09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3"/>
      <c r="AT13" s="244"/>
      <c r="AU13" s="243"/>
      <c r="AV13" s="243"/>
      <c r="AW13" s="245"/>
      <c r="AX13" s="244"/>
      <c r="AY13" s="244" t="s">
        <v>630</v>
      </c>
      <c r="AZ13" s="243">
        <v>0</v>
      </c>
      <c r="BA13" s="15">
        <v>135037.09</v>
      </c>
      <c r="BB13" s="243">
        <v>0</v>
      </c>
      <c r="BC13" s="15">
        <v>135037.09</v>
      </c>
      <c r="BD13" s="243">
        <v>0</v>
      </c>
      <c r="BE13" s="243">
        <v>0</v>
      </c>
      <c r="BF13" s="243"/>
      <c r="BG13" s="243">
        <v>3</v>
      </c>
      <c r="BH13" s="243">
        <v>0</v>
      </c>
      <c r="BI13" s="243">
        <v>-14225.4</v>
      </c>
      <c r="BJ13" s="243"/>
      <c r="BK13" s="243"/>
      <c r="BL13" s="243"/>
      <c r="BM13" s="243"/>
      <c r="BN13" s="296"/>
      <c r="BO13" s="296"/>
      <c r="BP13" s="296"/>
      <c r="BQ13" s="296"/>
      <c r="BR13" s="246"/>
      <c r="BS13" s="246"/>
      <c r="BT13" s="243"/>
      <c r="BU13" s="243"/>
      <c r="BV13" s="247" t="s">
        <v>637</v>
      </c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125277.09</v>
      </c>
      <c r="CD13" s="249">
        <v>125277.09</v>
      </c>
      <c r="CE13" s="249">
        <v>0</v>
      </c>
      <c r="CF13" s="249">
        <v>0</v>
      </c>
    </row>
    <row r="14" spans="1:95" x14ac:dyDescent="0.25">
      <c r="A14" s="255"/>
      <c r="B14" s="93" t="s">
        <v>648</v>
      </c>
      <c r="C14" s="256"/>
      <c r="D14" s="235"/>
      <c r="E14" s="278">
        <f>SUM(E7:E13)/2</f>
        <v>22525189.199999999</v>
      </c>
      <c r="F14" s="268">
        <f>SUM(F7:F13)/2</f>
        <v>22525189.199999999</v>
      </c>
      <c r="G14" s="257"/>
      <c r="H14" s="177"/>
      <c r="I14" s="176"/>
      <c r="J14" s="279">
        <f>SUM(J7:J13)/2</f>
        <v>22525189</v>
      </c>
      <c r="K14" s="250"/>
      <c r="L14" s="241"/>
      <c r="M14" s="272">
        <f>SUM(M7:M13)/2</f>
        <v>25879267.655000001</v>
      </c>
      <c r="N14" s="280">
        <f>SUM(N7:N13)/2</f>
        <v>21358333.605</v>
      </c>
      <c r="O14" s="72"/>
      <c r="P14" s="100"/>
      <c r="Q14" s="270">
        <f>SUM(Q7:Q13)/2</f>
        <v>0</v>
      </c>
      <c r="R14" s="270">
        <f>SUM(R7:R13)/2</f>
        <v>0</v>
      </c>
      <c r="S14" s="270">
        <f>SUM(S7:S13)/2</f>
        <v>0</v>
      </c>
      <c r="T14" s="258"/>
      <c r="U14" s="10"/>
      <c r="V14" s="23"/>
      <c r="W14" s="271">
        <f>SUM(W7:W13)/2</f>
        <v>0</v>
      </c>
      <c r="X14" s="272">
        <f>SUM(X7:X13)/2</f>
        <v>11152601.455</v>
      </c>
      <c r="Y14" s="270">
        <f>SUM(Y7:Y13)/2</f>
        <v>0</v>
      </c>
      <c r="Z14" s="270">
        <f>SUM(Z7:Z13)/2</f>
        <v>0</v>
      </c>
      <c r="AA14" s="270">
        <f>SUM(AA7:AA13)/2</f>
        <v>0</v>
      </c>
      <c r="AB14" s="10"/>
      <c r="AC14" s="24"/>
      <c r="AD14" s="271">
        <f>SUM(AD7:AD13)/2</f>
        <v>293942.84569027548</v>
      </c>
      <c r="AE14" s="272">
        <f>SUM(AE7:AE13)/2</f>
        <v>2372070.94</v>
      </c>
      <c r="AF14" s="270">
        <f>SUM(AF7:AF13)/2</f>
        <v>0</v>
      </c>
      <c r="AG14" s="10"/>
      <c r="AH14" s="271">
        <f>SUM(AH7:AH13)/2</f>
        <v>0</v>
      </c>
      <c r="AI14" s="272">
        <f>SUM(AI7:AI13)/2</f>
        <v>8780530.5150000006</v>
      </c>
      <c r="AJ14" s="270">
        <f>SUM(AJ7:AJ13)/2</f>
        <v>0</v>
      </c>
      <c r="AK14" s="10"/>
      <c r="AL14" s="282">
        <f>SUM(AL7:AL13)/2</f>
        <v>0</v>
      </c>
      <c r="AM14" s="282">
        <f>SUM(AM7:AM13)/2</f>
        <v>0</v>
      </c>
      <c r="AN14" s="282">
        <f>SUM(AN7:AN13)/2</f>
        <v>0</v>
      </c>
      <c r="AO14" s="10"/>
      <c r="AP14" s="283">
        <f>SUM(AP7:AP13)/2</f>
        <v>13283701.76</v>
      </c>
      <c r="AQ14" s="283">
        <f>SUM(AQ7:AQ13)/2</f>
        <v>0</v>
      </c>
      <c r="AR14" s="283">
        <f>SUM(AR7:AR13)/2</f>
        <v>0</v>
      </c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99"/>
      <c r="B16" s="298" t="s">
        <v>635</v>
      </c>
      <c r="C16" s="93"/>
      <c r="D16" s="267"/>
      <c r="E16" s="278">
        <f>SUMIF(BG8:BG16,1, E8:E16)</f>
        <v>22525189.199999999</v>
      </c>
      <c r="F16" s="268">
        <f>SUMIF(BG8:BG16,1, F8:F16)</f>
        <v>22525189.199999999</v>
      </c>
      <c r="G16" s="300"/>
      <c r="H16" s="113"/>
      <c r="I16" s="104"/>
      <c r="J16" s="279">
        <f>SUMIF(BG8:BG16,1, J8:J16)</f>
        <v>22525189</v>
      </c>
      <c r="K16" s="303"/>
      <c r="L16" s="98"/>
      <c r="M16" s="272">
        <f>SUMIF(BG8:BG16,1, M8:M16)</f>
        <v>25743518.050000001</v>
      </c>
      <c r="N16" s="280">
        <f>SUMIF(BG8:BG16,1, N8:N16)</f>
        <v>21217174</v>
      </c>
      <c r="O16" s="302"/>
      <c r="P16" s="99"/>
      <c r="Q16" s="270">
        <f>SUMIF(BG8:BG16,1, Q8:Q16)</f>
        <v>0</v>
      </c>
      <c r="R16" s="270">
        <f>SUMIF(BG8:BG16,1, R8:R16)</f>
        <v>0</v>
      </c>
      <c r="S16" s="270">
        <f>SUMIF(BG8:BG16,1, S8:S16)</f>
        <v>0</v>
      </c>
      <c r="T16" s="301"/>
      <c r="U16" s="290"/>
      <c r="V16" s="291"/>
      <c r="W16" s="271">
        <f>SUMIF(BG8:BG16,1, W8:W16)</f>
        <v>0</v>
      </c>
      <c r="X16" s="272">
        <f>SUMIF(BG8:BG16,1, X8:X16)</f>
        <v>11016851.85</v>
      </c>
      <c r="Y16" s="270">
        <f>SUMIF(BG8:BG16,1, Y8:Y16)</f>
        <v>0</v>
      </c>
      <c r="Z16" s="270">
        <f>SUMIF(BG8:BG16,1, Z8:Z16)</f>
        <v>0</v>
      </c>
      <c r="AA16" s="270">
        <f>SUMIF(BG8:BG16,1, AA8:AA16)</f>
        <v>0</v>
      </c>
      <c r="AB16" s="290"/>
      <c r="AC16" s="292"/>
      <c r="AD16" s="271">
        <f>SUMIF(BG8:BG16,1, AD8:AD16)</f>
        <v>293942.84569027548</v>
      </c>
      <c r="AE16" s="272">
        <f>SUMIF(BG8:BG16,1, AE8:AE16)</f>
        <v>2372070.94</v>
      </c>
      <c r="AF16" s="270">
        <f>SUMIF(BG8:BG16,1, AF8:AF16)</f>
        <v>0</v>
      </c>
      <c r="AG16" s="290"/>
      <c r="AH16" s="271">
        <f>SUMIF(BG8:BG16,1, AH8:AH16)</f>
        <v>0</v>
      </c>
      <c r="AI16" s="272">
        <f>SUMIF(BG8:BG16,1, AI8:AI16)</f>
        <v>8644780.9100000001</v>
      </c>
      <c r="AJ16" s="270">
        <f>SUMIF(BG8:BG16,1, AJ8:AJ16)</f>
        <v>0</v>
      </c>
      <c r="AK16" s="290"/>
      <c r="AL16" s="282">
        <f>SUMIF(BG8:BG16,1, AL8:AL16)</f>
        <v>0</v>
      </c>
      <c r="AM16" s="282">
        <f>SUMIF(BG8:BG16,1, AM8:AM16)</f>
        <v>0</v>
      </c>
      <c r="AN16" s="282">
        <f>SUMIF(BG8:BG16,1, AN8:AN16)</f>
        <v>0</v>
      </c>
      <c r="AO16" s="290"/>
      <c r="AP16" s="283">
        <f>SUMIF(BG8:BG16,1, AP8:AP16)</f>
        <v>13283701.76</v>
      </c>
      <c r="AQ16" s="283">
        <f>SUMIF(BG8:BG16,1, AQ8:AQ16)</f>
        <v>0</v>
      </c>
      <c r="AR16" s="283">
        <f>SUMIF(BG8:BG16,1, AR8:AR16)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7"/>
      <c r="BO16" s="297"/>
      <c r="BP16" s="297"/>
      <c r="BQ16" s="297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99"/>
      <c r="B17" s="298" t="s">
        <v>636</v>
      </c>
      <c r="C17" s="93"/>
      <c r="D17" s="267"/>
      <c r="E17" s="278">
        <f>SUMIF(BG8:BG16,2, E8:E16)</f>
        <v>0</v>
      </c>
      <c r="F17" s="268">
        <f>SUMIF(BG8:BG16,2, F8:F16)</f>
        <v>0</v>
      </c>
      <c r="G17" s="300"/>
      <c r="H17" s="113"/>
      <c r="I17" s="104"/>
      <c r="J17" s="279">
        <f>SUMIF(BG8:BG16,2, J8:J16)</f>
        <v>0</v>
      </c>
      <c r="K17" s="303"/>
      <c r="L17" s="98"/>
      <c r="M17" s="272">
        <f>SUMIF(BG8:BG16,2, M8:M16)</f>
        <v>0</v>
      </c>
      <c r="N17" s="280">
        <f>SUMIF(BG8:BG16,2, N8:N16)</f>
        <v>0</v>
      </c>
      <c r="O17" s="302"/>
      <c r="P17" s="99"/>
      <c r="Q17" s="270">
        <f>SUMIF(BG8:BG16,2, Q8:Q16)</f>
        <v>0</v>
      </c>
      <c r="R17" s="270">
        <f>SUMIF(BG8:BG16,2, R8:R16)</f>
        <v>0</v>
      </c>
      <c r="S17" s="270">
        <f>SUMIF(BG8:BG16,2, S8:S16)</f>
        <v>0</v>
      </c>
      <c r="T17" s="301"/>
      <c r="U17" s="290"/>
      <c r="V17" s="291"/>
      <c r="W17" s="271">
        <f>SUMIF(BG8:BG16,2, W8:W16)</f>
        <v>0</v>
      </c>
      <c r="X17" s="272">
        <f>SUMIF(BG8:BG16,2, X8:X16)</f>
        <v>0</v>
      </c>
      <c r="Y17" s="270">
        <f>SUMIF(BG8:BG16,2, Y8:Y16)</f>
        <v>0</v>
      </c>
      <c r="Z17" s="270">
        <f>SUMIF(BG8:BG16,2, Z8:Z16)</f>
        <v>0</v>
      </c>
      <c r="AA17" s="270">
        <f>SUMIF(BG8:BG16,2, AA8:AA16)</f>
        <v>0</v>
      </c>
      <c r="AB17" s="290"/>
      <c r="AC17" s="292"/>
      <c r="AD17" s="271">
        <f>SUMIF(BG8:BG16,2, AD8:AD16)</f>
        <v>0</v>
      </c>
      <c r="AE17" s="272">
        <f>SUMIF(BG8:BG16,2, AE8:AE16)</f>
        <v>0</v>
      </c>
      <c r="AF17" s="270">
        <f>SUMIF(BG8:BG16,2, AF8:AF16)</f>
        <v>0</v>
      </c>
      <c r="AG17" s="290"/>
      <c r="AH17" s="271">
        <f>SUMIF(BG8:BG16,2, AH8:AH16)</f>
        <v>0</v>
      </c>
      <c r="AI17" s="272">
        <f>SUMIF(BG8:BG16,2, AI8:AI16)</f>
        <v>0</v>
      </c>
      <c r="AJ17" s="270">
        <f>SUMIF(BG8:BG16,2, AJ8:AJ16)</f>
        <v>0</v>
      </c>
      <c r="AK17" s="290"/>
      <c r="AL17" s="282">
        <f>SUMIF(BG8:BG16,2, AL8:AL16)</f>
        <v>0</v>
      </c>
      <c r="AM17" s="282">
        <f>SUMIF(BG8:BG16,2, AM8:AM16)</f>
        <v>0</v>
      </c>
      <c r="AN17" s="282">
        <f>SUMIF(BG8:BG16,2, AN8:AN16)</f>
        <v>0</v>
      </c>
      <c r="AO17" s="290"/>
      <c r="AP17" s="283">
        <f>SUMIF(BG8:BG16,2, AP8:AP16)</f>
        <v>0</v>
      </c>
      <c r="AQ17" s="283">
        <f>SUMIF(BG8:BG16,2, AQ8:AQ16)</f>
        <v>0</v>
      </c>
      <c r="AR17" s="283">
        <f>SUMIF(BG8:BG16,2, AR8:AR16)</f>
        <v>0</v>
      </c>
      <c r="AS17" s="15"/>
      <c r="AT17" s="274"/>
      <c r="AU17" s="15"/>
      <c r="AV17" s="15"/>
      <c r="AW17" s="275"/>
      <c r="AX17" s="274"/>
      <c r="AY17" s="274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7"/>
      <c r="BO17" s="297"/>
      <c r="BP17" s="297"/>
      <c r="BQ17" s="297"/>
      <c r="BR17" s="293"/>
      <c r="BS17" s="293"/>
      <c r="BT17" s="15"/>
      <c r="BU17" s="15"/>
      <c r="BV17" s="276"/>
      <c r="BW17" s="15"/>
      <c r="BX17" s="15"/>
      <c r="BY17" s="15"/>
      <c r="BZ17" s="15"/>
      <c r="CA17" s="15"/>
      <c r="CB17" s="274"/>
      <c r="CC17" s="277"/>
      <c r="CD17" s="277"/>
      <c r="CE17" s="277"/>
      <c r="CF17" s="277"/>
    </row>
    <row r="18" spans="1:84" x14ac:dyDescent="0.25">
      <c r="A18" s="299"/>
      <c r="B18" s="298" t="s">
        <v>634</v>
      </c>
      <c r="C18" s="93"/>
      <c r="D18" s="267"/>
      <c r="E18" s="278">
        <f>SUM(E8:E17)/4</f>
        <v>22525189.199999999</v>
      </c>
      <c r="F18" s="268">
        <f>SUM(F8:F17)/4</f>
        <v>22525189.199999999</v>
      </c>
      <c r="G18" s="300"/>
      <c r="H18" s="113"/>
      <c r="I18" s="104"/>
      <c r="J18" s="279">
        <f>SUM(J8:J17)/4</f>
        <v>22525189</v>
      </c>
      <c r="K18" s="303"/>
      <c r="L18" s="98"/>
      <c r="M18" s="272">
        <f>SUM(M8:M17)/4</f>
        <v>25845330.25375</v>
      </c>
      <c r="N18" s="280">
        <f>SUM(N8:N17)/4</f>
        <v>21323043.703749999</v>
      </c>
      <c r="O18" s="302"/>
      <c r="P18" s="99"/>
      <c r="Q18" s="270">
        <f>SUM(Q8:Q17)/4</f>
        <v>0</v>
      </c>
      <c r="R18" s="270">
        <f>SUM(R8:R17)/4</f>
        <v>0</v>
      </c>
      <c r="S18" s="270">
        <f>SUM(S8:S17)/4</f>
        <v>0</v>
      </c>
      <c r="T18" s="301"/>
      <c r="U18" s="290"/>
      <c r="V18" s="291"/>
      <c r="W18" s="271">
        <f>SUM(W8:W17)/4</f>
        <v>0</v>
      </c>
      <c r="X18" s="272">
        <f>SUM(X8:X17)/4</f>
        <v>11118664.053750001</v>
      </c>
      <c r="Y18" s="270">
        <f>SUM(Y8:Y17)/4</f>
        <v>0</v>
      </c>
      <c r="Z18" s="270">
        <f>SUM(Z8:Z17)/4</f>
        <v>0</v>
      </c>
      <c r="AA18" s="270">
        <f>SUM(AA8:AA17)/4</f>
        <v>0</v>
      </c>
      <c r="AB18" s="290"/>
      <c r="AC18" s="292"/>
      <c r="AD18" s="271">
        <f>SUM(AD8:AD17)/4</f>
        <v>293942.84569027548</v>
      </c>
      <c r="AE18" s="272">
        <f>SUM(AE8:AE17)/4</f>
        <v>2372070.94</v>
      </c>
      <c r="AF18" s="270">
        <f>SUM(AF8:AF17)/4</f>
        <v>0</v>
      </c>
      <c r="AG18" s="290"/>
      <c r="AH18" s="271">
        <f>SUM(AH8:AH17)/4</f>
        <v>0</v>
      </c>
      <c r="AI18" s="272">
        <f>SUM(AI8:AI17)/4</f>
        <v>8746593.1137499996</v>
      </c>
      <c r="AJ18" s="270">
        <f>SUM(AJ8:AJ17)/4</f>
        <v>0</v>
      </c>
      <c r="AK18" s="290"/>
      <c r="AL18" s="282">
        <f>SUM(AL8:AL17)/4</f>
        <v>0</v>
      </c>
      <c r="AM18" s="282">
        <f>SUM(AM8:AM17)/4</f>
        <v>0</v>
      </c>
      <c r="AN18" s="282">
        <f>SUM(AN8:AN17)/4</f>
        <v>0</v>
      </c>
      <c r="AO18" s="290"/>
      <c r="AP18" s="283">
        <f>SUM(AP8:AP17)/4</f>
        <v>13283701.76</v>
      </c>
      <c r="AQ18" s="283">
        <f>SUM(AQ8:AQ17)/4</f>
        <v>0</v>
      </c>
      <c r="AR18" s="283">
        <f>SUM(AR8:AR17)/4</f>
        <v>0</v>
      </c>
      <c r="AS18" s="15"/>
      <c r="AT18" s="274"/>
      <c r="AU18" s="15"/>
      <c r="AV18" s="15"/>
      <c r="AW18" s="275"/>
      <c r="AX18" s="274"/>
      <c r="AY18" s="274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297"/>
      <c r="BO18" s="297"/>
      <c r="BP18" s="297"/>
      <c r="BQ18" s="297"/>
      <c r="BR18" s="293"/>
      <c r="BS18" s="293"/>
      <c r="BT18" s="15"/>
      <c r="BU18" s="15"/>
      <c r="BV18" s="276"/>
      <c r="BW18" s="15"/>
      <c r="BX18" s="15"/>
      <c r="BY18" s="15"/>
      <c r="BZ18" s="15"/>
      <c r="CA18" s="15"/>
      <c r="CB18" s="274"/>
      <c r="CC18" s="277"/>
      <c r="CD18" s="277"/>
      <c r="CE18" s="277"/>
      <c r="CF18" s="277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/8NIflzIysc3oqohesYPcAfpNQGo7avEwl6QpAbapj7on8Up1ejuJ+eAp7FqH7+s8ogBEB/sf/CzG2BH3Aq07g==" saltValue="uU08P4DBxmzodGbtbWFqT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5"/>
      <c r="B14" s="266"/>
      <c r="C14" s="266"/>
      <c r="D14" s="267"/>
      <c r="E14" s="268"/>
      <c r="F14" s="269"/>
      <c r="G14" s="268"/>
      <c r="H14" s="269"/>
      <c r="I14" s="268"/>
      <c r="J14" s="270"/>
      <c r="K14" s="270"/>
      <c r="L14" s="270"/>
      <c r="M14" s="15"/>
      <c r="N14" s="270"/>
      <c r="O14" s="270"/>
      <c r="P14" s="270"/>
      <c r="Q14" s="15"/>
      <c r="R14" s="271"/>
      <c r="S14" s="271"/>
      <c r="T14" s="271"/>
      <c r="U14" s="272"/>
      <c r="V14" s="272"/>
      <c r="W14" s="272"/>
      <c r="X14" s="270"/>
      <c r="Y14" s="270"/>
      <c r="Z14" s="270"/>
      <c r="AA14" s="273"/>
      <c r="AB14" s="274"/>
      <c r="AC14" s="15"/>
      <c r="AD14" s="15"/>
      <c r="AE14" s="275"/>
      <c r="AF14" s="274"/>
      <c r="AG14" s="274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6"/>
      <c r="BE14" s="15"/>
      <c r="BF14" s="15"/>
      <c r="BG14" s="15"/>
      <c r="BH14" s="15"/>
      <c r="BI14" s="15"/>
      <c r="BJ14" s="274"/>
      <c r="BK14" s="277"/>
      <c r="BL14" s="277"/>
      <c r="BM14" s="277"/>
      <c r="BN14" s="277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85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85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85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LvblIyXcYcM3nzMB9YyuYgJdqNYqA8jwyz8Z6z9RfnNKjK/kPVYxh2WBi/IvVYnGcjiZevpdQxkIxh/0HTo5vQ==" saltValue="wTBgx872pFSWVHDnym24Q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V1gcsMctdbeW445uX3SodQIhcINt3AmeQQGvD/BfzFzy1IDTQ/MVETEaaGhzuN0xd7Wvrmzcd2DTRoUYdGsxqQ==" saltValue="s0bpyY69KXhPWJC0oM3WK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xBoXzBP4A+CuAz7GP05M3bEf74Ko7j15cDvrNENb0mKNP1Ctx/7344HhL2fInX+Dzt+8Q3sckhAYUDdhMT9Q3A==" saltValue="6O2RLElPdEvli9LsbtkaV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