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801BF18A-FD06-4D12-BAD4-FC10D5E99148}" xr6:coauthVersionLast="47" xr6:coauthVersionMax="47" xr10:uidLastSave="{00000000-0000-0000-0000-000000000000}"/>
  <bookViews>
    <workbookView xWindow="-120" yWindow="-120" windowWidth="35220" windowHeight="16125" tabRatio="800" firstSheet="2" activeTab="3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43" i="82" l="1"/>
  <c r="AP42" i="82"/>
  <c r="AI43" i="82"/>
  <c r="AI42" i="82"/>
  <c r="AE43" i="82"/>
  <c r="AE42" i="82"/>
  <c r="AD43" i="82"/>
  <c r="AD42" i="82"/>
  <c r="X43" i="82"/>
  <c r="X42" i="82"/>
  <c r="M43" i="82"/>
  <c r="M42" i="82"/>
  <c r="F43" i="82"/>
  <c r="F42" i="82"/>
  <c r="E43" i="82"/>
  <c r="E42" i="82"/>
  <c r="AD40" i="82"/>
  <c r="X40" i="82"/>
  <c r="F40" i="82"/>
  <c r="AP27" i="82"/>
  <c r="AP40" i="82" s="1"/>
  <c r="AE27" i="82"/>
  <c r="AE40" i="82" s="1"/>
  <c r="AD27" i="82"/>
  <c r="AD44" i="82" s="1"/>
  <c r="X27" i="82"/>
  <c r="X44" i="82" s="1"/>
  <c r="M27" i="82"/>
  <c r="M40" i="82" s="1"/>
  <c r="F27" i="82"/>
  <c r="F44" i="82" s="1"/>
  <c r="E27" i="82"/>
  <c r="AU43" i="75"/>
  <c r="AU42" i="75"/>
  <c r="AM43" i="75"/>
  <c r="AM42" i="75"/>
  <c r="AI43" i="75"/>
  <c r="AI42" i="75"/>
  <c r="AH43" i="75"/>
  <c r="AH42" i="75"/>
  <c r="AG43" i="75"/>
  <c r="AG42" i="75"/>
  <c r="AJ43" i="75"/>
  <c r="AJ42" i="75"/>
  <c r="X43" i="75"/>
  <c r="X42" i="75"/>
  <c r="L43" i="75"/>
  <c r="L42" i="75"/>
  <c r="F43" i="75"/>
  <c r="F42" i="75"/>
  <c r="E43" i="75"/>
  <c r="E42" i="75"/>
  <c r="AU27" i="75"/>
  <c r="AU40" i="75" s="1"/>
  <c r="AH27" i="75"/>
  <c r="AH40" i="75" s="1"/>
  <c r="AG27" i="75"/>
  <c r="AJ27" i="75"/>
  <c r="X27" i="75"/>
  <c r="L27" i="75"/>
  <c r="L40" i="75" s="1"/>
  <c r="F27" i="75"/>
  <c r="E27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W413" i="82"/>
  <c r="V413" i="82"/>
  <c r="T413" i="82"/>
  <c r="R413" i="82"/>
  <c r="N413" i="82"/>
  <c r="AM413" i="82" s="1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Q408" i="82"/>
  <c r="S408" i="82" s="1"/>
  <c r="N408" i="82"/>
  <c r="AM408" i="82" s="1"/>
  <c r="J408" i="82"/>
  <c r="H408" i="82"/>
  <c r="G408" i="82"/>
  <c r="AR407" i="82"/>
  <c r="AQ407" i="82"/>
  <c r="AN407" i="82"/>
  <c r="AM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Q406" i="82"/>
  <c r="S406" i="82" s="1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AA390" i="82"/>
  <c r="Z390" i="82"/>
  <c r="Y390" i="82"/>
  <c r="W390" i="82"/>
  <c r="V390" i="82"/>
  <c r="T390" i="82"/>
  <c r="R390" i="82"/>
  <c r="Q390" i="82"/>
  <c r="S390" i="82" s="1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Q388" i="82" s="1"/>
  <c r="S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Q386" i="82" s="1"/>
  <c r="S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Q384" i="82" s="1"/>
  <c r="S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Q382" i="82" s="1"/>
  <c r="S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Q380" i="82" s="1"/>
  <c r="S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Q378" i="82" s="1"/>
  <c r="S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Q376" i="82" s="1"/>
  <c r="S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Q374" i="82" s="1"/>
  <c r="S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Q372" i="82" s="1"/>
  <c r="S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Q370" i="82" s="1"/>
  <c r="S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Q368" i="82" s="1"/>
  <c r="S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Q366" i="82" s="1"/>
  <c r="S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AM365" i="82" s="1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Q364" i="82" s="1"/>
  <c r="S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AM363" i="82" s="1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Q362" i="82" s="1"/>
  <c r="S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Q360" i="82" s="1"/>
  <c r="S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N358" i="82"/>
  <c r="Q358" i="82" s="1"/>
  <c r="S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Q356" i="82" s="1"/>
  <c r="S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AM355" i="82" s="1"/>
  <c r="J355" i="82"/>
  <c r="Q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H353" i="82"/>
  <c r="G353" i="82"/>
  <c r="AR352" i="82"/>
  <c r="AQ352" i="82"/>
  <c r="AN352" i="82"/>
  <c r="AL352" i="82"/>
  <c r="AJ352" i="82"/>
  <c r="AI352" i="82"/>
  <c r="AH352" i="82"/>
  <c r="AF352" i="82"/>
  <c r="Z352" i="82"/>
  <c r="AA352" i="82" s="1"/>
  <c r="Y352" i="82"/>
  <c r="W352" i="82"/>
  <c r="V352" i="82"/>
  <c r="T352" i="82"/>
  <c r="R352" i="82"/>
  <c r="N352" i="82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W351" i="82"/>
  <c r="V351" i="82"/>
  <c r="T351" i="82"/>
  <c r="R351" i="82"/>
  <c r="N351" i="82"/>
  <c r="AM351" i="82" s="1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W349" i="82"/>
  <c r="V349" i="82"/>
  <c r="T349" i="82"/>
  <c r="R349" i="82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N346" i="82"/>
  <c r="AM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AM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W319" i="82"/>
  <c r="V319" i="82"/>
  <c r="T319" i="82"/>
  <c r="R319" i="82"/>
  <c r="N319" i="82"/>
  <c r="AM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W317" i="82"/>
  <c r="V317" i="82"/>
  <c r="T317" i="82"/>
  <c r="R317" i="82"/>
  <c r="N317" i="82"/>
  <c r="AM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W315" i="82"/>
  <c r="V315" i="82"/>
  <c r="T315" i="82"/>
  <c r="R315" i="82"/>
  <c r="N315" i="82"/>
  <c r="AM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W313" i="82"/>
  <c r="V313" i="82"/>
  <c r="T313" i="82"/>
  <c r="R313" i="82"/>
  <c r="N313" i="82"/>
  <c r="AM313" i="82" s="1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W311" i="82"/>
  <c r="V311" i="82"/>
  <c r="T311" i="82"/>
  <c r="R311" i="82"/>
  <c r="N311" i="82"/>
  <c r="AM311" i="82" s="1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J307" i="82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AA263" i="82"/>
  <c r="Z263" i="82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W262" i="82"/>
  <c r="V262" i="82"/>
  <c r="T262" i="82"/>
  <c r="R262" i="82"/>
  <c r="N262" i="82"/>
  <c r="AM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W260" i="82"/>
  <c r="V260" i="82"/>
  <c r="T260" i="82"/>
  <c r="R260" i="82"/>
  <c r="N260" i="82"/>
  <c r="AM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AA259" i="82"/>
  <c r="Z259" i="82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W258" i="82"/>
  <c r="V258" i="82"/>
  <c r="T258" i="82"/>
  <c r="R258" i="82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AA257" i="82"/>
  <c r="Z257" i="82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W256" i="82"/>
  <c r="V256" i="82"/>
  <c r="T256" i="82"/>
  <c r="R256" i="82"/>
  <c r="N256" i="82"/>
  <c r="AM256" i="82" s="1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Q248" i="82" s="1"/>
  <c r="S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Q222" i="82" s="1"/>
  <c r="S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Q218" i="82" s="1"/>
  <c r="S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Q216" i="82" s="1"/>
  <c r="S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Q214" i="82" s="1"/>
  <c r="S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Q212" i="82" s="1"/>
  <c r="S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Q202" i="82" s="1"/>
  <c r="S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Q200" i="82" s="1"/>
  <c r="S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AM191" i="82" s="1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AM189" i="82" s="1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J188" i="82"/>
  <c r="H188" i="82"/>
  <c r="G188" i="82"/>
  <c r="AR187" i="82"/>
  <c r="AQ187" i="82"/>
  <c r="AN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AM187" i="82" s="1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W185" i="82"/>
  <c r="V185" i="82"/>
  <c r="T185" i="82"/>
  <c r="R185" i="82"/>
  <c r="N185" i="82"/>
  <c r="AM185" i="82" s="1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W183" i="82"/>
  <c r="V183" i="82"/>
  <c r="T183" i="82"/>
  <c r="R183" i="82"/>
  <c r="N183" i="82"/>
  <c r="AM183" i="82" s="1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W181" i="82"/>
  <c r="V181" i="82"/>
  <c r="T181" i="82"/>
  <c r="R181" i="82"/>
  <c r="N181" i="82"/>
  <c r="AM181" i="82" s="1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AM180" i="82" s="1"/>
  <c r="J180" i="82"/>
  <c r="H180" i="82"/>
  <c r="G180" i="82"/>
  <c r="AR179" i="82"/>
  <c r="AQ179" i="82"/>
  <c r="AN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S179" i="82"/>
  <c r="R179" i="82"/>
  <c r="N179" i="82"/>
  <c r="AM179" i="82" s="1"/>
  <c r="J179" i="82"/>
  <c r="Q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AM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S177" i="82"/>
  <c r="R177" i="82"/>
  <c r="N177" i="82"/>
  <c r="AM177" i="82" s="1"/>
  <c r="J177" i="82"/>
  <c r="Q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S175" i="82"/>
  <c r="R175" i="82"/>
  <c r="N175" i="82"/>
  <c r="AM175" i="82" s="1"/>
  <c r="J175" i="82"/>
  <c r="Q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Q174" i="82" s="1"/>
  <c r="S174" i="82" s="1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Q172" i="82" s="1"/>
  <c r="S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Q170" i="82" s="1"/>
  <c r="S170" i="82" s="1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Q168" i="82" s="1"/>
  <c r="S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Q166" i="82" s="1"/>
  <c r="S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Q164" i="82" s="1"/>
  <c r="S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Q162" i="82" s="1"/>
  <c r="S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Q160" i="82" s="1"/>
  <c r="S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Q158" i="82" s="1"/>
  <c r="S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Q156" i="82" s="1"/>
  <c r="S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Q154" i="82" s="1"/>
  <c r="S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Q152" i="82" s="1"/>
  <c r="S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Q150" i="82" s="1"/>
  <c r="S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Q148" i="82" s="1"/>
  <c r="S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Q146" i="82" s="1"/>
  <c r="S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Q144" i="82" s="1"/>
  <c r="S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Q142" i="82" s="1"/>
  <c r="S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Q140" i="82" s="1"/>
  <c r="S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Q138" i="82" s="1"/>
  <c r="S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Q136" i="82" s="1"/>
  <c r="S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Q134" i="82" s="1"/>
  <c r="S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Q132" i="82" s="1"/>
  <c r="S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Q130" i="82" s="1"/>
  <c r="S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Q128" i="82" s="1"/>
  <c r="S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Q126" i="82" s="1"/>
  <c r="S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Q124" i="82" s="1"/>
  <c r="S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Q122" i="82" s="1"/>
  <c r="S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Q120" i="82" s="1"/>
  <c r="S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Q118" i="82" s="1"/>
  <c r="S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Q116" i="82" s="1"/>
  <c r="S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Q114" i="82" s="1"/>
  <c r="S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Q112" i="82" s="1"/>
  <c r="S112" i="82" s="1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Q110" i="82" s="1"/>
  <c r="S110" i="82" s="1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Q108" i="82" s="1"/>
  <c r="S108" i="82" s="1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Q106" i="82" s="1"/>
  <c r="S106" i="82" s="1"/>
  <c r="J106" i="82"/>
  <c r="H106" i="82"/>
  <c r="G106" i="82"/>
  <c r="AR105" i="82"/>
  <c r="AQ105" i="82"/>
  <c r="AN105" i="82"/>
  <c r="AM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Q104" i="82" s="1"/>
  <c r="S104" i="82" s="1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Q102" i="82" s="1"/>
  <c r="S102" i="82" s="1"/>
  <c r="J102" i="82"/>
  <c r="H102" i="82"/>
  <c r="G102" i="82"/>
  <c r="AR101" i="82"/>
  <c r="AQ101" i="82"/>
  <c r="AN101" i="82"/>
  <c r="AM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Q100" i="82" s="1"/>
  <c r="S100" i="82" s="1"/>
  <c r="J100" i="82"/>
  <c r="H100" i="82"/>
  <c r="G100" i="82"/>
  <c r="AR99" i="82"/>
  <c r="AQ99" i="82"/>
  <c r="AN99" i="82"/>
  <c r="AM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Q98" i="82" s="1"/>
  <c r="S98" i="82" s="1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Z96" i="82"/>
  <c r="AA96" i="82" s="1"/>
  <c r="Y96" i="82"/>
  <c r="W96" i="82"/>
  <c r="V96" i="82"/>
  <c r="T96" i="82"/>
  <c r="R96" i="82"/>
  <c r="N96" i="82"/>
  <c r="Q96" i="82" s="1"/>
  <c r="S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Z94" i="82"/>
  <c r="AA94" i="82" s="1"/>
  <c r="Y94" i="82"/>
  <c r="W94" i="82"/>
  <c r="V94" i="82"/>
  <c r="T94" i="82"/>
  <c r="R94" i="82"/>
  <c r="N94" i="82"/>
  <c r="Q94" i="82" s="1"/>
  <c r="S94" i="82" s="1"/>
  <c r="J94" i="82"/>
  <c r="H94" i="82"/>
  <c r="G94" i="82"/>
  <c r="AR93" i="82"/>
  <c r="AQ93" i="82"/>
  <c r="AN93" i="82"/>
  <c r="AM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Z92" i="82"/>
  <c r="AA92" i="82" s="1"/>
  <c r="Y92" i="82"/>
  <c r="W92" i="82"/>
  <c r="V92" i="82"/>
  <c r="T92" i="82"/>
  <c r="R92" i="82"/>
  <c r="N92" i="82"/>
  <c r="Q92" i="82" s="1"/>
  <c r="S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AM91" i="82" s="1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Z90" i="82"/>
  <c r="AA90" i="82" s="1"/>
  <c r="Y90" i="82"/>
  <c r="W90" i="82"/>
  <c r="V90" i="82"/>
  <c r="T90" i="82"/>
  <c r="R90" i="82"/>
  <c r="N90" i="82"/>
  <c r="Q90" i="82" s="1"/>
  <c r="S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Z88" i="82"/>
  <c r="AA88" i="82" s="1"/>
  <c r="Y88" i="82"/>
  <c r="W88" i="82"/>
  <c r="V88" i="82"/>
  <c r="T88" i="82"/>
  <c r="R88" i="82"/>
  <c r="N88" i="82"/>
  <c r="Q88" i="82" s="1"/>
  <c r="S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H87" i="82"/>
  <c r="G87" i="82"/>
  <c r="AR86" i="82"/>
  <c r="AQ86" i="82"/>
  <c r="AN86" i="82"/>
  <c r="AL86" i="82"/>
  <c r="AJ86" i="82"/>
  <c r="AI86" i="82"/>
  <c r="AH86" i="82"/>
  <c r="AF86" i="82"/>
  <c r="Z86" i="82"/>
  <c r="AA86" i="82" s="1"/>
  <c r="Y86" i="82"/>
  <c r="W86" i="82"/>
  <c r="V86" i="82"/>
  <c r="T86" i="82"/>
  <c r="R86" i="82"/>
  <c r="N86" i="82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H85" i="82"/>
  <c r="G85" i="82"/>
  <c r="AR84" i="82"/>
  <c r="AQ84" i="82"/>
  <c r="AN84" i="82"/>
  <c r="AL84" i="82"/>
  <c r="AJ84" i="82"/>
  <c r="AI84" i="82"/>
  <c r="AH84" i="82"/>
  <c r="AF84" i="82"/>
  <c r="Z84" i="82"/>
  <c r="AA84" i="82" s="1"/>
  <c r="Y84" i="82"/>
  <c r="W84" i="82"/>
  <c r="V84" i="82"/>
  <c r="T84" i="82"/>
  <c r="R84" i="82"/>
  <c r="N84" i="82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H83" i="82"/>
  <c r="G83" i="82"/>
  <c r="AR82" i="82"/>
  <c r="AQ82" i="82"/>
  <c r="AN82" i="82"/>
  <c r="AL82" i="82"/>
  <c r="AJ82" i="82"/>
  <c r="AI82" i="82"/>
  <c r="AH82" i="82"/>
  <c r="AF82" i="82"/>
  <c r="Z82" i="82"/>
  <c r="AA82" i="82" s="1"/>
  <c r="Y82" i="82"/>
  <c r="W82" i="82"/>
  <c r="V82" i="82"/>
  <c r="T82" i="82"/>
  <c r="R82" i="82"/>
  <c r="N82" i="82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H81" i="82"/>
  <c r="G81" i="82"/>
  <c r="AR80" i="82"/>
  <c r="AQ80" i="82"/>
  <c r="AN80" i="82"/>
  <c r="AL80" i="82"/>
  <c r="AJ80" i="82"/>
  <c r="AI80" i="82"/>
  <c r="AH80" i="82"/>
  <c r="AF80" i="82"/>
  <c r="Z80" i="82"/>
  <c r="AA80" i="82" s="1"/>
  <c r="Y80" i="82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Z78" i="82"/>
  <c r="AA78" i="82" s="1"/>
  <c r="Y78" i="82"/>
  <c r="W78" i="82"/>
  <c r="V78" i="82"/>
  <c r="T78" i="82"/>
  <c r="R78" i="82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Z76" i="82"/>
  <c r="AA76" i="82" s="1"/>
  <c r="Y76" i="82"/>
  <c r="W76" i="82"/>
  <c r="V76" i="82"/>
  <c r="T76" i="82"/>
  <c r="R76" i="82"/>
  <c r="N76" i="82"/>
  <c r="AM76" i="82" s="1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W75" i="82"/>
  <c r="V75" i="82"/>
  <c r="T75" i="82"/>
  <c r="R75" i="82"/>
  <c r="N75" i="82"/>
  <c r="AM75" i="82" s="1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AM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AA68" i="82"/>
  <c r="Z68" i="82"/>
  <c r="Y68" i="82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AA66" i="82"/>
  <c r="Z66" i="82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W65" i="82"/>
  <c r="V65" i="82"/>
  <c r="T65" i="82"/>
  <c r="R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AA64" i="82"/>
  <c r="Z64" i="82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W63" i="82"/>
  <c r="V63" i="82"/>
  <c r="T63" i="82"/>
  <c r="R63" i="82"/>
  <c r="N63" i="82"/>
  <c r="AM63" i="82" s="1"/>
  <c r="J63" i="82"/>
  <c r="H63" i="82"/>
  <c r="G63" i="82"/>
  <c r="AR62" i="82"/>
  <c r="AQ62" i="82"/>
  <c r="AN62" i="82"/>
  <c r="AL62" i="82"/>
  <c r="AJ62" i="82"/>
  <c r="AI62" i="82"/>
  <c r="AH62" i="82"/>
  <c r="AF62" i="82"/>
  <c r="AA62" i="82"/>
  <c r="Z62" i="82"/>
  <c r="Y62" i="82"/>
  <c r="W62" i="82"/>
  <c r="V62" i="82"/>
  <c r="T62" i="82"/>
  <c r="R62" i="82"/>
  <c r="N62" i="82"/>
  <c r="AM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AA60" i="82"/>
  <c r="Z60" i="82"/>
  <c r="Y60" i="82"/>
  <c r="W60" i="82"/>
  <c r="V60" i="82"/>
  <c r="T60" i="82"/>
  <c r="R60" i="82"/>
  <c r="Q60" i="82"/>
  <c r="S60" i="82" s="1"/>
  <c r="N60" i="82"/>
  <c r="AM60" i="82" s="1"/>
  <c r="J60" i="82"/>
  <c r="H60" i="82"/>
  <c r="G60" i="82"/>
  <c r="AR59" i="82"/>
  <c r="AQ59" i="82"/>
  <c r="AN59" i="82"/>
  <c r="AM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AA58" i="82"/>
  <c r="Z58" i="82"/>
  <c r="Y58" i="82"/>
  <c r="W58" i="82"/>
  <c r="V58" i="82"/>
  <c r="T58" i="82"/>
  <c r="R58" i="82"/>
  <c r="Q58" i="82"/>
  <c r="S58" i="82" s="1"/>
  <c r="N58" i="82"/>
  <c r="AM58" i="82" s="1"/>
  <c r="J58" i="82"/>
  <c r="H58" i="82"/>
  <c r="G58" i="82"/>
  <c r="AR57" i="82"/>
  <c r="AQ57" i="82"/>
  <c r="AN57" i="82"/>
  <c r="AM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Q56" i="82" s="1"/>
  <c r="S56" i="82" s="1"/>
  <c r="J56" i="82"/>
  <c r="H56" i="82"/>
  <c r="G56" i="82"/>
  <c r="AR55" i="82"/>
  <c r="AQ55" i="82"/>
  <c r="AN55" i="82"/>
  <c r="AM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Q54" i="82" s="1"/>
  <c r="S54" i="82" s="1"/>
  <c r="J54" i="82"/>
  <c r="H54" i="82"/>
  <c r="G54" i="82"/>
  <c r="AR53" i="82"/>
  <c r="AQ53" i="82"/>
  <c r="AN53" i="82"/>
  <c r="AM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Q52" i="82" s="1"/>
  <c r="S52" i="82" s="1"/>
  <c r="J52" i="82"/>
  <c r="H52" i="82"/>
  <c r="G52" i="82"/>
  <c r="AR51" i="82"/>
  <c r="AQ51" i="82"/>
  <c r="AN51" i="82"/>
  <c r="AM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Q50" i="82" s="1"/>
  <c r="S50" i="82" s="1"/>
  <c r="J50" i="82"/>
  <c r="H50" i="82"/>
  <c r="G50" i="82"/>
  <c r="AR49" i="82"/>
  <c r="AQ49" i="82"/>
  <c r="AN49" i="82"/>
  <c r="AM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Q48" i="82" s="1"/>
  <c r="S48" i="82" s="1"/>
  <c r="J48" i="82"/>
  <c r="H48" i="82"/>
  <c r="G48" i="82"/>
  <c r="AR47" i="82"/>
  <c r="AQ47" i="82"/>
  <c r="AN47" i="82"/>
  <c r="AM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Q46" i="82" s="1"/>
  <c r="S46" i="82" s="1"/>
  <c r="J46" i="82"/>
  <c r="H46" i="82"/>
  <c r="G46" i="82"/>
  <c r="AR45" i="82"/>
  <c r="AQ45" i="82"/>
  <c r="AN45" i="82"/>
  <c r="AM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J45" i="82"/>
  <c r="Q45" i="82" s="1"/>
  <c r="S45" i="82" s="1"/>
  <c r="H45" i="82"/>
  <c r="G45" i="82"/>
  <c r="V44" i="82"/>
  <c r="T44" i="82"/>
  <c r="H44" i="82"/>
  <c r="G44" i="82"/>
  <c r="V43" i="82"/>
  <c r="T43" i="82"/>
  <c r="H43" i="82"/>
  <c r="G43" i="82"/>
  <c r="V42" i="82"/>
  <c r="T42" i="82"/>
  <c r="H42" i="82"/>
  <c r="G42" i="82"/>
  <c r="AR41" i="82"/>
  <c r="AQ41" i="82"/>
  <c r="AN41" i="82"/>
  <c r="AM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J41" i="82"/>
  <c r="Q41" i="82" s="1"/>
  <c r="S41" i="82" s="1"/>
  <c r="H41" i="82"/>
  <c r="G41" i="82"/>
  <c r="V40" i="82"/>
  <c r="T40" i="82"/>
  <c r="H40" i="82"/>
  <c r="G40" i="82"/>
  <c r="AF39" i="82"/>
  <c r="Z39" i="82"/>
  <c r="R39" i="82"/>
  <c r="N39" i="82"/>
  <c r="AM39" i="82" s="1"/>
  <c r="J39" i="82"/>
  <c r="H39" i="82"/>
  <c r="G39" i="82"/>
  <c r="AF38" i="82"/>
  <c r="Z38" i="82"/>
  <c r="R38" i="82"/>
  <c r="N38" i="82"/>
  <c r="Q38" i="82" s="1"/>
  <c r="J38" i="82"/>
  <c r="H38" i="82"/>
  <c r="G38" i="82"/>
  <c r="AM37" i="82"/>
  <c r="AF37" i="82"/>
  <c r="Z37" i="82"/>
  <c r="V37" i="82"/>
  <c r="W37" i="82" s="1"/>
  <c r="R37" i="82"/>
  <c r="N37" i="82"/>
  <c r="J37" i="82"/>
  <c r="Q37" i="82" s="1"/>
  <c r="H37" i="82"/>
  <c r="G37" i="82"/>
  <c r="AF36" i="82"/>
  <c r="Z36" i="82"/>
  <c r="V36" i="82"/>
  <c r="W36" i="82" s="1"/>
  <c r="R36" i="82"/>
  <c r="N36" i="82"/>
  <c r="J36" i="82"/>
  <c r="H36" i="82"/>
  <c r="G36" i="82"/>
  <c r="AM35" i="82"/>
  <c r="AF35" i="82"/>
  <c r="Z35" i="82"/>
  <c r="V35" i="82"/>
  <c r="W35" i="82" s="1"/>
  <c r="R35" i="82"/>
  <c r="N35" i="82"/>
  <c r="J35" i="82"/>
  <c r="Q35" i="82" s="1"/>
  <c r="S35" i="82" s="1"/>
  <c r="H35" i="82"/>
  <c r="G35" i="82"/>
  <c r="AF34" i="82"/>
  <c r="Z34" i="82"/>
  <c r="V34" i="82"/>
  <c r="W34" i="82" s="1"/>
  <c r="R34" i="82"/>
  <c r="N34" i="82"/>
  <c r="J34" i="82"/>
  <c r="H34" i="82"/>
  <c r="G34" i="82"/>
  <c r="AF33" i="82"/>
  <c r="Z33" i="82"/>
  <c r="R33" i="82"/>
  <c r="N33" i="82"/>
  <c r="AM33" i="82" s="1"/>
  <c r="J33" i="82"/>
  <c r="H33" i="82"/>
  <c r="G33" i="82"/>
  <c r="AF32" i="82"/>
  <c r="Z32" i="82"/>
  <c r="R32" i="82"/>
  <c r="N32" i="82"/>
  <c r="Q32" i="82" s="1"/>
  <c r="S32" i="82" s="1"/>
  <c r="J32" i="82"/>
  <c r="H32" i="82"/>
  <c r="G32" i="82"/>
  <c r="AF31" i="82"/>
  <c r="Z31" i="82"/>
  <c r="R31" i="82"/>
  <c r="N31" i="82"/>
  <c r="AM31" i="82" s="1"/>
  <c r="J31" i="82"/>
  <c r="H31" i="82"/>
  <c r="G31" i="82"/>
  <c r="AF30" i="82"/>
  <c r="AF43" i="82" s="1"/>
  <c r="Z30" i="82"/>
  <c r="R30" i="82"/>
  <c r="R43" i="82" s="1"/>
  <c r="N30" i="82"/>
  <c r="Q30" i="82" s="1"/>
  <c r="J30" i="82"/>
  <c r="J43" i="82" s="1"/>
  <c r="H30" i="82"/>
  <c r="G30" i="82"/>
  <c r="AR29" i="82"/>
  <c r="AQ29" i="82"/>
  <c r="AN29" i="82"/>
  <c r="AM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Q28" i="82" s="1"/>
  <c r="S28" i="82" s="1"/>
  <c r="J28" i="82"/>
  <c r="H28" i="82"/>
  <c r="G28" i="82"/>
  <c r="V27" i="82"/>
  <c r="T27" i="82"/>
  <c r="H27" i="82"/>
  <c r="G27" i="82"/>
  <c r="AF26" i="82"/>
  <c r="Z26" i="82"/>
  <c r="V26" i="82"/>
  <c r="W26" i="82" s="1"/>
  <c r="R26" i="82"/>
  <c r="N26" i="82"/>
  <c r="J26" i="82"/>
  <c r="AL26" i="82" s="1"/>
  <c r="H26" i="82"/>
  <c r="G26" i="82"/>
  <c r="AF25" i="82"/>
  <c r="Z25" i="82"/>
  <c r="V25" i="82"/>
  <c r="R25" i="82"/>
  <c r="N25" i="82"/>
  <c r="J25" i="82"/>
  <c r="Q25" i="82" s="1"/>
  <c r="S25" i="82" s="1"/>
  <c r="H25" i="82"/>
  <c r="G25" i="82"/>
  <c r="AF24" i="82"/>
  <c r="Z24" i="82"/>
  <c r="W24" i="82"/>
  <c r="AL24" i="82" s="1"/>
  <c r="V24" i="82"/>
  <c r="R24" i="82"/>
  <c r="Q24" i="82"/>
  <c r="S24" i="82" s="1"/>
  <c r="H24" i="82"/>
  <c r="G24" i="82"/>
  <c r="AM23" i="82"/>
  <c r="AF23" i="82"/>
  <c r="Z23" i="82"/>
  <c r="W23" i="82"/>
  <c r="AR23" i="82" s="1"/>
  <c r="V23" i="82"/>
  <c r="R23" i="82"/>
  <c r="Q23" i="82"/>
  <c r="S23" i="82" s="1"/>
  <c r="H23" i="82"/>
  <c r="G23" i="82"/>
  <c r="AF22" i="82"/>
  <c r="Z22" i="82"/>
  <c r="V22" i="82"/>
  <c r="W22" i="82" s="1"/>
  <c r="R22" i="82"/>
  <c r="Q22" i="82"/>
  <c r="H22" i="82"/>
  <c r="G22" i="82"/>
  <c r="AM21" i="82"/>
  <c r="AF21" i="82"/>
  <c r="Z21" i="82"/>
  <c r="V21" i="82"/>
  <c r="W21" i="82" s="1"/>
  <c r="R21" i="82"/>
  <c r="Q21" i="82"/>
  <c r="H21" i="82"/>
  <c r="G21" i="82"/>
  <c r="AF20" i="82"/>
  <c r="Z20" i="82"/>
  <c r="V20" i="82"/>
  <c r="W20" i="82" s="1"/>
  <c r="R20" i="82"/>
  <c r="Q20" i="82"/>
  <c r="H20" i="82"/>
  <c r="G20" i="82"/>
  <c r="AM19" i="82"/>
  <c r="AF19" i="82"/>
  <c r="Z19" i="82"/>
  <c r="V19" i="82"/>
  <c r="W19" i="82" s="1"/>
  <c r="R19" i="82"/>
  <c r="J19" i="82"/>
  <c r="Q19" i="82" s="1"/>
  <c r="H19" i="82"/>
  <c r="G19" i="82"/>
  <c r="AR18" i="82"/>
  <c r="AF18" i="82"/>
  <c r="Z18" i="82"/>
  <c r="W18" i="82"/>
  <c r="AL18" i="82" s="1"/>
  <c r="V18" i="82"/>
  <c r="R18" i="82"/>
  <c r="Q18" i="82"/>
  <c r="S18" i="82" s="1"/>
  <c r="H18" i="82"/>
  <c r="G18" i="82"/>
  <c r="AH17" i="82"/>
  <c r="AF17" i="82"/>
  <c r="Z17" i="82"/>
  <c r="W17" i="82"/>
  <c r="V17" i="82"/>
  <c r="R17" i="82"/>
  <c r="AM17" i="82"/>
  <c r="Q17" i="82"/>
  <c r="H17" i="82"/>
  <c r="G17" i="82"/>
  <c r="AF16" i="82"/>
  <c r="Z16" i="82"/>
  <c r="W16" i="82"/>
  <c r="AQ16" i="82" s="1"/>
  <c r="V16" i="82"/>
  <c r="R16" i="82"/>
  <c r="Q16" i="82"/>
  <c r="S16" i="82" s="1"/>
  <c r="H16" i="82"/>
  <c r="G16" i="82"/>
  <c r="AF15" i="82"/>
  <c r="Z15" i="82"/>
  <c r="V15" i="82"/>
  <c r="W15" i="82" s="1"/>
  <c r="R15" i="82"/>
  <c r="AM15" i="82"/>
  <c r="Q15" i="82"/>
  <c r="S15" i="82" s="1"/>
  <c r="H15" i="82"/>
  <c r="G15" i="82"/>
  <c r="AF14" i="82"/>
  <c r="Z14" i="82"/>
  <c r="V14" i="82"/>
  <c r="W14" i="82" s="1"/>
  <c r="R14" i="82"/>
  <c r="Q14" i="82"/>
  <c r="H14" i="82"/>
  <c r="G14" i="82"/>
  <c r="AF13" i="82"/>
  <c r="Z13" i="82"/>
  <c r="V13" i="82"/>
  <c r="W13" i="82" s="1"/>
  <c r="R13" i="82"/>
  <c r="AM13" i="82"/>
  <c r="Q13" i="82"/>
  <c r="H13" i="82"/>
  <c r="G13" i="82"/>
  <c r="AF12" i="82"/>
  <c r="Z12" i="82"/>
  <c r="V12" i="82"/>
  <c r="W12" i="82" s="1"/>
  <c r="R12" i="82"/>
  <c r="Q12" i="82"/>
  <c r="H12" i="82"/>
  <c r="G12" i="82"/>
  <c r="AR11" i="82"/>
  <c r="AL11" i="82"/>
  <c r="AF11" i="82"/>
  <c r="Z11" i="82"/>
  <c r="Y11" i="82"/>
  <c r="AA11" i="82" s="1"/>
  <c r="W11" i="82"/>
  <c r="AQ11" i="82" s="1"/>
  <c r="V11" i="82"/>
  <c r="R11" i="82"/>
  <c r="AM11" i="82"/>
  <c r="Q11" i="82"/>
  <c r="H11" i="82"/>
  <c r="G11" i="82"/>
  <c r="AF10" i="82"/>
  <c r="Z10" i="82"/>
  <c r="V10" i="82"/>
  <c r="R10" i="82"/>
  <c r="Q10" i="82"/>
  <c r="S10" i="82" s="1"/>
  <c r="J10" i="82"/>
  <c r="H10" i="82"/>
  <c r="G10" i="82"/>
  <c r="AR9" i="82"/>
  <c r="AL9" i="82"/>
  <c r="AF9" i="82"/>
  <c r="Z9" i="82"/>
  <c r="Z42" i="82" s="1"/>
  <c r="Y9" i="82"/>
  <c r="W9" i="82"/>
  <c r="V9" i="82"/>
  <c r="R9" i="82"/>
  <c r="R42" i="82" s="1"/>
  <c r="AM9" i="82"/>
  <c r="Q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Q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AM7" i="82" s="1"/>
  <c r="J7" i="82"/>
  <c r="Q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D435" i="75"/>
  <c r="AC435" i="75"/>
  <c r="Z435" i="75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D431" i="75"/>
  <c r="AC431" i="75"/>
  <c r="Z431" i="75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D427" i="75"/>
  <c r="AC427" i="75"/>
  <c r="Z427" i="75"/>
  <c r="Y427" i="75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D423" i="75"/>
  <c r="AC423" i="75"/>
  <c r="Z423" i="75"/>
  <c r="Y423" i="75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Q419" i="75"/>
  <c r="AO419" i="75"/>
  <c r="AN419" i="75"/>
  <c r="AM419" i="75"/>
  <c r="AL419" i="75"/>
  <c r="AI419" i="75"/>
  <c r="AD419" i="75"/>
  <c r="AC419" i="75"/>
  <c r="Z419" i="75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D415" i="75"/>
  <c r="AC415" i="75"/>
  <c r="Z415" i="75"/>
  <c r="Y415" i="75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D409" i="75"/>
  <c r="AC409" i="75"/>
  <c r="Z409" i="75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D407" i="75"/>
  <c r="AC407" i="75"/>
  <c r="Z407" i="75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D405" i="75"/>
  <c r="AC405" i="75"/>
  <c r="Z405" i="75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D401" i="75"/>
  <c r="AC401" i="75"/>
  <c r="Z401" i="75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D399" i="75"/>
  <c r="AC399" i="75"/>
  <c r="Z399" i="75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D397" i="75"/>
  <c r="AC397" i="75"/>
  <c r="Z397" i="75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D395" i="75"/>
  <c r="AC395" i="75"/>
  <c r="Z395" i="75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D393" i="75"/>
  <c r="AC393" i="75"/>
  <c r="Z393" i="75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Z391" i="75"/>
  <c r="Y391" i="75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D389" i="75"/>
  <c r="AC389" i="75"/>
  <c r="Z389" i="75"/>
  <c r="Y389" i="75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D387" i="75"/>
  <c r="AC387" i="75"/>
  <c r="Z387" i="75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Z385" i="75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I346" i="75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P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P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I340" i="75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I338" i="75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P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P333" i="75" s="1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I332" i="75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I330" i="75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I328" i="75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P327" i="75" s="1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I324" i="75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P323" i="75" s="1"/>
  <c r="AW322" i="75"/>
  <c r="AV322" i="75"/>
  <c r="AS322" i="75"/>
  <c r="AQ322" i="75"/>
  <c r="AO322" i="75"/>
  <c r="AN322" i="75"/>
  <c r="AM322" i="75"/>
  <c r="AL322" i="75"/>
  <c r="AI322" i="75"/>
  <c r="AD322" i="75"/>
  <c r="AC322" i="75"/>
  <c r="Z322" i="75"/>
  <c r="Y322" i="75"/>
  <c r="W322" i="75"/>
  <c r="V322" i="75"/>
  <c r="U322" i="75"/>
  <c r="Q322" i="75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I320" i="75"/>
  <c r="AW319" i="75"/>
  <c r="AV319" i="75"/>
  <c r="AS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M319" i="75"/>
  <c r="AR319" i="75" s="1"/>
  <c r="I319" i="75"/>
  <c r="P319" i="75" s="1"/>
  <c r="AW318" i="75"/>
  <c r="AV318" i="75"/>
  <c r="AS318" i="75"/>
  <c r="AQ318" i="75"/>
  <c r="AO318" i="75"/>
  <c r="AN318" i="75"/>
  <c r="AM318" i="75"/>
  <c r="AL318" i="75"/>
  <c r="AI318" i="75"/>
  <c r="AD318" i="75"/>
  <c r="AC318" i="75"/>
  <c r="Z318" i="75"/>
  <c r="Y318" i="75"/>
  <c r="W318" i="75"/>
  <c r="V318" i="75"/>
  <c r="U318" i="75"/>
  <c r="Q318" i="75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I316" i="75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P315" i="75" s="1"/>
  <c r="AW314" i="75"/>
  <c r="AV314" i="75"/>
  <c r="AS314" i="75"/>
  <c r="AQ314" i="75"/>
  <c r="AO314" i="75"/>
  <c r="AN314" i="75"/>
  <c r="AM314" i="75"/>
  <c r="AL314" i="75"/>
  <c r="AI314" i="75"/>
  <c r="AD314" i="75"/>
  <c r="AC314" i="75"/>
  <c r="Z314" i="75"/>
  <c r="Y314" i="75"/>
  <c r="W314" i="75"/>
  <c r="V314" i="75"/>
  <c r="U314" i="75"/>
  <c r="Q314" i="75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P312" i="75"/>
  <c r="R312" i="75" s="1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P310" i="75" s="1"/>
  <c r="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P308" i="75"/>
  <c r="R308" i="75" s="1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Q306" i="75"/>
  <c r="AO306" i="75"/>
  <c r="AN306" i="75"/>
  <c r="AM306" i="75"/>
  <c r="AL306" i="75"/>
  <c r="AI306" i="75"/>
  <c r="AC306" i="75"/>
  <c r="AD306" i="75" s="1"/>
  <c r="Z306" i="75"/>
  <c r="Y306" i="75"/>
  <c r="W306" i="75"/>
  <c r="V306" i="75"/>
  <c r="U306" i="75"/>
  <c r="Q306" i="75"/>
  <c r="M306" i="75"/>
  <c r="AR306" i="75" s="1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P304" i="75"/>
  <c r="R304" i="75" s="1"/>
  <c r="M304" i="75"/>
  <c r="AR304" i="75" s="1"/>
  <c r="I304" i="75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P302" i="75" s="1"/>
  <c r="R302" i="75" s="1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D300" i="75"/>
  <c r="AC300" i="75"/>
  <c r="Z300" i="75"/>
  <c r="Y300" i="75"/>
  <c r="W300" i="75"/>
  <c r="V300" i="75"/>
  <c r="U300" i="75"/>
  <c r="Q300" i="75"/>
  <c r="P300" i="75"/>
  <c r="R300" i="75" s="1"/>
  <c r="M300" i="75"/>
  <c r="AR300" i="75" s="1"/>
  <c r="I300" i="75"/>
  <c r="AW299" i="75"/>
  <c r="AV299" i="75"/>
  <c r="AS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Q298" i="75"/>
  <c r="AO298" i="75"/>
  <c r="AN298" i="75"/>
  <c r="AM298" i="75"/>
  <c r="AL298" i="75"/>
  <c r="AI298" i="75"/>
  <c r="AC298" i="75"/>
  <c r="AD298" i="75" s="1"/>
  <c r="Z298" i="75"/>
  <c r="Y298" i="75"/>
  <c r="W298" i="75"/>
  <c r="V298" i="75"/>
  <c r="U298" i="75"/>
  <c r="Q298" i="75"/>
  <c r="M298" i="75"/>
  <c r="AR298" i="75" s="1"/>
  <c r="I298" i="75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M296" i="75"/>
  <c r="AR296" i="75" s="1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Q294" i="75"/>
  <c r="AO294" i="75"/>
  <c r="AN294" i="75"/>
  <c r="AM294" i="75"/>
  <c r="AL294" i="75"/>
  <c r="AI294" i="75"/>
  <c r="AD294" i="75"/>
  <c r="AC294" i="75"/>
  <c r="Z294" i="75"/>
  <c r="Y294" i="75"/>
  <c r="W294" i="75"/>
  <c r="V294" i="75"/>
  <c r="U294" i="75"/>
  <c r="Q294" i="75"/>
  <c r="M294" i="75"/>
  <c r="AR294" i="75" s="1"/>
  <c r="I294" i="75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AR292" i="75" s="1"/>
  <c r="I292" i="75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D290" i="75"/>
  <c r="AC290" i="75"/>
  <c r="Z290" i="75"/>
  <c r="Y290" i="75"/>
  <c r="W290" i="75"/>
  <c r="V290" i="75"/>
  <c r="U290" i="75"/>
  <c r="Q290" i="75"/>
  <c r="M290" i="75"/>
  <c r="A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Q288" i="75"/>
  <c r="AO288" i="75"/>
  <c r="AN288" i="75"/>
  <c r="AM288" i="75"/>
  <c r="AL288" i="75"/>
  <c r="AI288" i="75"/>
  <c r="AD288" i="75"/>
  <c r="AC288" i="75"/>
  <c r="Z288" i="75"/>
  <c r="Y288" i="75"/>
  <c r="W288" i="75"/>
  <c r="V288" i="75"/>
  <c r="U288" i="75"/>
  <c r="Q288" i="75"/>
  <c r="M288" i="75"/>
  <c r="AR288" i="75" s="1"/>
  <c r="I288" i="75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Q286" i="75"/>
  <c r="AO286" i="75"/>
  <c r="AN286" i="75"/>
  <c r="AM286" i="75"/>
  <c r="AL286" i="75"/>
  <c r="AI286" i="75"/>
  <c r="AD286" i="75"/>
  <c r="AC286" i="75"/>
  <c r="Z286" i="75"/>
  <c r="Y286" i="75"/>
  <c r="W286" i="75"/>
  <c r="V286" i="75"/>
  <c r="U286" i="75"/>
  <c r="Q286" i="75"/>
  <c r="M286" i="75"/>
  <c r="AR286" i="75" s="1"/>
  <c r="I286" i="75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M284" i="75"/>
  <c r="AR284" i="75" s="1"/>
  <c r="I284" i="75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M282" i="75"/>
  <c r="AR282" i="75" s="1"/>
  <c r="I282" i="75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Q280" i="75"/>
  <c r="AO280" i="75"/>
  <c r="AN280" i="75"/>
  <c r="AM280" i="75"/>
  <c r="AL280" i="75"/>
  <c r="AI280" i="75"/>
  <c r="AD280" i="75"/>
  <c r="AC280" i="75"/>
  <c r="Z280" i="75"/>
  <c r="Y280" i="75"/>
  <c r="W280" i="75"/>
  <c r="V280" i="75"/>
  <c r="U280" i="75"/>
  <c r="Q280" i="75"/>
  <c r="M280" i="75"/>
  <c r="AR280" i="75" s="1"/>
  <c r="I280" i="75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M278" i="75"/>
  <c r="AR278" i="75" s="1"/>
  <c r="I278" i="75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M276" i="75"/>
  <c r="AR276" i="75" s="1"/>
  <c r="I276" i="75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Q274" i="75"/>
  <c r="AO274" i="75"/>
  <c r="AN274" i="75"/>
  <c r="AM274" i="75"/>
  <c r="AL274" i="75"/>
  <c r="AI274" i="75"/>
  <c r="AD274" i="75"/>
  <c r="AC274" i="75"/>
  <c r="Z274" i="75"/>
  <c r="Y274" i="75"/>
  <c r="W274" i="75"/>
  <c r="V274" i="75"/>
  <c r="U274" i="75"/>
  <c r="Q274" i="75"/>
  <c r="M274" i="75"/>
  <c r="AR274" i="75" s="1"/>
  <c r="I274" i="75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M232" i="75"/>
  <c r="A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D224" i="75"/>
  <c r="AC224" i="75"/>
  <c r="Z224" i="75"/>
  <c r="Y224" i="75"/>
  <c r="W224" i="75"/>
  <c r="V224" i="75"/>
  <c r="U224" i="75"/>
  <c r="Q224" i="75"/>
  <c r="M224" i="75"/>
  <c r="A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D216" i="75"/>
  <c r="AC216" i="75"/>
  <c r="Z216" i="75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D208" i="75"/>
  <c r="AC208" i="75"/>
  <c r="Z208" i="75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Z206" i="75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D131" i="75"/>
  <c r="AC131" i="75"/>
  <c r="Z131" i="75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C130" i="75"/>
  <c r="Z130" i="75"/>
  <c r="AD130" i="75" s="1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M127" i="75"/>
  <c r="AR127" i="75" s="1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AR125" i="75" s="1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M123" i="75"/>
  <c r="AR123" i="75" s="1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M121" i="75"/>
  <c r="AR121" i="75" s="1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M119" i="75"/>
  <c r="AR119" i="75" s="1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AW117" i="75"/>
  <c r="AV117" i="75"/>
  <c r="AS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M117" i="75"/>
  <c r="AR117" i="75" s="1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AW115" i="75"/>
  <c r="AV115" i="75"/>
  <c r="AS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I113" i="75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AW111" i="75"/>
  <c r="AV111" i="75"/>
  <c r="AS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AW103" i="75"/>
  <c r="AV103" i="75"/>
  <c r="AS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I97" i="75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M96" i="75"/>
  <c r="AR96" i="75" s="1"/>
  <c r="I96" i="75"/>
  <c r="AW95" i="75"/>
  <c r="AV95" i="75"/>
  <c r="AS95" i="75"/>
  <c r="AQ95" i="75"/>
  <c r="AO95" i="75"/>
  <c r="AN95" i="75"/>
  <c r="AM95" i="75"/>
  <c r="AL95" i="75"/>
  <c r="AI95" i="75"/>
  <c r="AD95" i="75"/>
  <c r="AC95" i="75"/>
  <c r="Z95" i="75"/>
  <c r="Y95" i="75"/>
  <c r="W95" i="75"/>
  <c r="V95" i="75"/>
  <c r="U95" i="75"/>
  <c r="Q95" i="75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I93" i="75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AW91" i="75"/>
  <c r="AV91" i="75"/>
  <c r="AS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M89" i="75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AW87" i="75"/>
  <c r="AV87" i="75"/>
  <c r="AS87" i="75"/>
  <c r="AQ87" i="75"/>
  <c r="AO87" i="75"/>
  <c r="AN87" i="75"/>
  <c r="AM87" i="75"/>
  <c r="AL87" i="75"/>
  <c r="AI87" i="75"/>
  <c r="AD87" i="75"/>
  <c r="AC87" i="75"/>
  <c r="Z87" i="75"/>
  <c r="Y87" i="75"/>
  <c r="W87" i="75"/>
  <c r="V87" i="75"/>
  <c r="U87" i="75"/>
  <c r="Q87" i="75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M85" i="75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AW83" i="75"/>
  <c r="AV83" i="75"/>
  <c r="AS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P83" i="75"/>
  <c r="R83" i="75" s="1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AW81" i="75"/>
  <c r="AV81" i="75"/>
  <c r="AS81" i="75"/>
  <c r="AQ81" i="75"/>
  <c r="AO81" i="75"/>
  <c r="AN81" i="75"/>
  <c r="AM81" i="75"/>
  <c r="AL81" i="75"/>
  <c r="AI81" i="75"/>
  <c r="AD81" i="75"/>
  <c r="AC81" i="75"/>
  <c r="Z81" i="75"/>
  <c r="Y81" i="75"/>
  <c r="W81" i="75"/>
  <c r="V81" i="75"/>
  <c r="U81" i="75"/>
  <c r="Q81" i="75"/>
  <c r="P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P79" i="75"/>
  <c r="M79" i="75"/>
  <c r="AR79" i="75" s="1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P77" i="75" s="1"/>
  <c r="R77" i="75" s="1"/>
  <c r="I77" i="75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AW75" i="75"/>
  <c r="AV75" i="75"/>
  <c r="AS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P75" i="75"/>
  <c r="R75" i="75" s="1"/>
  <c r="M75" i="75"/>
  <c r="AR75" i="75" s="1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AW73" i="75"/>
  <c r="AV73" i="75"/>
  <c r="AS73" i="75"/>
  <c r="AQ73" i="75"/>
  <c r="AO73" i="75"/>
  <c r="AN73" i="75"/>
  <c r="AM73" i="75"/>
  <c r="AL73" i="75"/>
  <c r="AI73" i="75"/>
  <c r="AD73" i="75"/>
  <c r="AC73" i="75"/>
  <c r="Z73" i="75"/>
  <c r="Y73" i="75"/>
  <c r="W73" i="75"/>
  <c r="V73" i="75"/>
  <c r="U73" i="75"/>
  <c r="Q73" i="75"/>
  <c r="P73" i="75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D71" i="75"/>
  <c r="AC71" i="75"/>
  <c r="Z71" i="75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D69" i="75"/>
  <c r="AC69" i="75"/>
  <c r="Z69" i="75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AD67" i="75" s="1"/>
  <c r="Z67" i="75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D65" i="75"/>
  <c r="AC65" i="75"/>
  <c r="Z65" i="75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D63" i="75"/>
  <c r="AC63" i="75"/>
  <c r="Z63" i="75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D61" i="75"/>
  <c r="AC61" i="75"/>
  <c r="Z61" i="75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D55" i="75"/>
  <c r="AC55" i="75"/>
  <c r="Z55" i="75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D53" i="75"/>
  <c r="AC53" i="75"/>
  <c r="Z53" i="75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D51" i="75"/>
  <c r="AC51" i="75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D49" i="75"/>
  <c r="AC49" i="75"/>
  <c r="Z49" i="75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D47" i="75"/>
  <c r="AC47" i="75"/>
  <c r="Z47" i="75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D45" i="75"/>
  <c r="AC45" i="75"/>
  <c r="Z45" i="75"/>
  <c r="Y45" i="75"/>
  <c r="W45" i="75"/>
  <c r="V45" i="75"/>
  <c r="U45" i="75"/>
  <c r="Q45" i="75"/>
  <c r="P45" i="75"/>
  <c r="R45" i="75" s="1"/>
  <c r="M45" i="75"/>
  <c r="I45" i="75"/>
  <c r="U44" i="75"/>
  <c r="U43" i="75"/>
  <c r="U42" i="75"/>
  <c r="AW41" i="75"/>
  <c r="AV41" i="75"/>
  <c r="AS41" i="75"/>
  <c r="AR41" i="75"/>
  <c r="AQ41" i="75"/>
  <c r="AO41" i="75"/>
  <c r="AN41" i="75"/>
  <c r="AM41" i="75"/>
  <c r="AL41" i="75"/>
  <c r="AI41" i="75"/>
  <c r="AD41" i="75"/>
  <c r="AC41" i="75"/>
  <c r="Z41" i="75"/>
  <c r="Y41" i="75"/>
  <c r="W41" i="75"/>
  <c r="V41" i="75"/>
  <c r="U41" i="75"/>
  <c r="Q41" i="75"/>
  <c r="P41" i="75"/>
  <c r="R41" i="75" s="1"/>
  <c r="M41" i="75"/>
  <c r="I41" i="75"/>
  <c r="U40" i="75"/>
  <c r="AC39" i="75"/>
  <c r="Q39" i="75"/>
  <c r="M39" i="75"/>
  <c r="P39" i="75" s="1"/>
  <c r="I39" i="75"/>
  <c r="AC38" i="75"/>
  <c r="Q38" i="75"/>
  <c r="M38" i="75"/>
  <c r="AR38" i="75" s="1"/>
  <c r="I38" i="75"/>
  <c r="AC37" i="75"/>
  <c r="Q37" i="75"/>
  <c r="M37" i="75"/>
  <c r="U37" i="75" s="1"/>
  <c r="V37" i="75" s="1"/>
  <c r="I37" i="75"/>
  <c r="AC36" i="75"/>
  <c r="Q36" i="75"/>
  <c r="M36" i="75"/>
  <c r="AR36" i="75" s="1"/>
  <c r="I36" i="75"/>
  <c r="P36" i="75" s="1"/>
  <c r="R36" i="75" s="1"/>
  <c r="AC35" i="75"/>
  <c r="Q35" i="75"/>
  <c r="M35" i="75"/>
  <c r="U35" i="75" s="1"/>
  <c r="V35" i="75" s="1"/>
  <c r="I35" i="75"/>
  <c r="AC34" i="75"/>
  <c r="U34" i="75"/>
  <c r="V34" i="75" s="1"/>
  <c r="Q34" i="75"/>
  <c r="M34" i="75"/>
  <c r="AR34" i="75" s="1"/>
  <c r="I34" i="75"/>
  <c r="AR33" i="75"/>
  <c r="AC33" i="75"/>
  <c r="U33" i="75"/>
  <c r="V33" i="75" s="1"/>
  <c r="Q33" i="75"/>
  <c r="P33" i="75"/>
  <c r="R33" i="75" s="1"/>
  <c r="M33" i="75"/>
  <c r="I33" i="75"/>
  <c r="AC32" i="75"/>
  <c r="Y32" i="75"/>
  <c r="Z32" i="75" s="1"/>
  <c r="U32" i="75"/>
  <c r="V32" i="75" s="1"/>
  <c r="Q32" i="75"/>
  <c r="M32" i="75"/>
  <c r="AR32" i="75" s="1"/>
  <c r="I32" i="75"/>
  <c r="P32" i="75" s="1"/>
  <c r="AC31" i="75"/>
  <c r="Q31" i="75"/>
  <c r="M31" i="75"/>
  <c r="P31" i="75" s="1"/>
  <c r="I31" i="75"/>
  <c r="AC30" i="75"/>
  <c r="AC43" i="75" s="1"/>
  <c r="Q30" i="75"/>
  <c r="Q43" i="75" s="1"/>
  <c r="M30" i="75"/>
  <c r="AR30" i="75" s="1"/>
  <c r="I30" i="75"/>
  <c r="I43" i="75" s="1"/>
  <c r="AW29" i="75"/>
  <c r="AV29" i="75"/>
  <c r="AS29" i="75"/>
  <c r="AR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P29" i="75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P28" i="75" s="1"/>
  <c r="R28" i="75" s="1"/>
  <c r="U27" i="75"/>
  <c r="AC26" i="75"/>
  <c r="Q26" i="75"/>
  <c r="M26" i="75"/>
  <c r="AR26" i="75" s="1"/>
  <c r="I26" i="75"/>
  <c r="P26" i="75" s="1"/>
  <c r="AC25" i="75"/>
  <c r="AC42" i="75" s="1"/>
  <c r="Q25" i="75"/>
  <c r="Q42" i="75" s="1"/>
  <c r="M25" i="75"/>
  <c r="I25" i="75"/>
  <c r="AW24" i="75"/>
  <c r="AS24" i="75"/>
  <c r="AO24" i="75"/>
  <c r="AL24" i="75"/>
  <c r="AD24" i="75"/>
  <c r="Y24" i="75"/>
  <c r="AN24" i="75" s="1"/>
  <c r="W24" i="75"/>
  <c r="AQ24" i="75" s="1"/>
  <c r="V24" i="75"/>
  <c r="U24" i="75"/>
  <c r="AR24" i="75"/>
  <c r="P24" i="75"/>
  <c r="R24" i="75" s="1"/>
  <c r="AW23" i="75"/>
  <c r="AS23" i="75"/>
  <c r="AR23" i="75"/>
  <c r="AQ23" i="75"/>
  <c r="AO23" i="75"/>
  <c r="AD23" i="75"/>
  <c r="W23" i="75"/>
  <c r="AV23" i="75" s="1"/>
  <c r="U23" i="75"/>
  <c r="V23" i="75" s="1"/>
  <c r="P23" i="75"/>
  <c r="R23" i="75" s="1"/>
  <c r="AW22" i="75"/>
  <c r="AS22" i="75"/>
  <c r="AQ22" i="75"/>
  <c r="AO22" i="75"/>
  <c r="AL22" i="75"/>
  <c r="AD22" i="75"/>
  <c r="Y22" i="75"/>
  <c r="AN22" i="75" s="1"/>
  <c r="W22" i="75"/>
  <c r="AV22" i="75" s="1"/>
  <c r="V22" i="75"/>
  <c r="U22" i="75"/>
  <c r="AR22" i="75"/>
  <c r="P22" i="75"/>
  <c r="R22" i="75" s="1"/>
  <c r="AW21" i="75"/>
  <c r="AS21" i="75"/>
  <c r="AR21" i="75"/>
  <c r="AQ21" i="75"/>
  <c r="AO21" i="75"/>
  <c r="AD21" i="75"/>
  <c r="W21" i="75"/>
  <c r="AV21" i="75" s="1"/>
  <c r="U21" i="75"/>
  <c r="V21" i="75" s="1"/>
  <c r="P21" i="75"/>
  <c r="R21" i="75" s="1"/>
  <c r="AS20" i="75"/>
  <c r="AO20" i="75"/>
  <c r="W20" i="75"/>
  <c r="U20" i="75"/>
  <c r="V20" i="75" s="1"/>
  <c r="AR20" i="75"/>
  <c r="P20" i="75"/>
  <c r="AV19" i="75"/>
  <c r="AR19" i="75"/>
  <c r="AO19" i="75"/>
  <c r="AL19" i="75"/>
  <c r="AD19" i="75"/>
  <c r="W19" i="75"/>
  <c r="AW19" i="75" s="1"/>
  <c r="U19" i="75"/>
  <c r="P19" i="75"/>
  <c r="I19" i="75"/>
  <c r="AQ19" i="75" s="1"/>
  <c r="AO18" i="75"/>
  <c r="W18" i="75"/>
  <c r="AV18" i="75" s="1"/>
  <c r="U18" i="75"/>
  <c r="V18" i="75" s="1"/>
  <c r="AR18" i="75"/>
  <c r="P18" i="75"/>
  <c r="R18" i="75" s="1"/>
  <c r="AW17" i="75"/>
  <c r="AV17" i="75"/>
  <c r="AR17" i="75"/>
  <c r="AQ17" i="75"/>
  <c r="AO17" i="75"/>
  <c r="AL17" i="75"/>
  <c r="AD17" i="75"/>
  <c r="W17" i="75"/>
  <c r="V17" i="75"/>
  <c r="U17" i="75"/>
  <c r="P17" i="75"/>
  <c r="R17" i="75" s="1"/>
  <c r="AV16" i="75"/>
  <c r="AS16" i="75"/>
  <c r="AQ16" i="75"/>
  <c r="AO16" i="75"/>
  <c r="AL16" i="75"/>
  <c r="W16" i="75"/>
  <c r="AW16" i="75" s="1"/>
  <c r="V16" i="75"/>
  <c r="U16" i="75"/>
  <c r="Y16" i="75" s="1"/>
  <c r="AR16" i="75"/>
  <c r="P16" i="75"/>
  <c r="R16" i="75" s="1"/>
  <c r="AW15" i="75"/>
  <c r="AV15" i="75"/>
  <c r="AR15" i="75"/>
  <c r="AQ15" i="75"/>
  <c r="AO15" i="75"/>
  <c r="AD15" i="75"/>
  <c r="W15" i="75"/>
  <c r="AL15" i="75" s="1"/>
  <c r="U15" i="75"/>
  <c r="V15" i="75" s="1"/>
  <c r="P15" i="75"/>
  <c r="R15" i="75" s="1"/>
  <c r="AS14" i="75"/>
  <c r="AQ14" i="75"/>
  <c r="AO14" i="75"/>
  <c r="AL14" i="75"/>
  <c r="W14" i="75"/>
  <c r="AW14" i="75" s="1"/>
  <c r="U14" i="75"/>
  <c r="Y14" i="75" s="1"/>
  <c r="AR14" i="75"/>
  <c r="P14" i="75"/>
  <c r="R14" i="75" s="1"/>
  <c r="AV13" i="75"/>
  <c r="AR13" i="75"/>
  <c r="AO13" i="75"/>
  <c r="AD13" i="75"/>
  <c r="W13" i="75"/>
  <c r="AL13" i="75" s="1"/>
  <c r="V13" i="75"/>
  <c r="U13" i="75"/>
  <c r="P13" i="75"/>
  <c r="R13" i="75" s="1"/>
  <c r="AQ12" i="75"/>
  <c r="AO12" i="75"/>
  <c r="Y12" i="75"/>
  <c r="AD12" i="75" s="1"/>
  <c r="W12" i="75"/>
  <c r="AW12" i="75" s="1"/>
  <c r="V12" i="75"/>
  <c r="U12" i="75"/>
  <c r="AR12" i="75"/>
  <c r="P12" i="75"/>
  <c r="R12" i="75" s="1"/>
  <c r="AS11" i="75"/>
  <c r="AR11" i="75"/>
  <c r="AO11" i="75"/>
  <c r="AD11" i="75"/>
  <c r="W11" i="75"/>
  <c r="AL11" i="75" s="1"/>
  <c r="V11" i="75"/>
  <c r="U11" i="75"/>
  <c r="P11" i="75"/>
  <c r="R11" i="75" s="1"/>
  <c r="AO10" i="75"/>
  <c r="W10" i="75"/>
  <c r="AV10" i="75" s="1"/>
  <c r="U10" i="75"/>
  <c r="AR10" i="75"/>
  <c r="I10" i="75"/>
  <c r="AQ10" i="75" s="1"/>
  <c r="AW9" i="75"/>
  <c r="AV9" i="75"/>
  <c r="AR9" i="75"/>
  <c r="AQ9" i="75"/>
  <c r="AO9" i="75"/>
  <c r="AL9" i="75"/>
  <c r="AD9" i="75"/>
  <c r="W9" i="75"/>
  <c r="V9" i="75"/>
  <c r="U9" i="75"/>
  <c r="P9" i="75"/>
  <c r="AS9" i="75" s="1"/>
  <c r="AW8" i="75"/>
  <c r="AV8" i="75"/>
  <c r="AS8" i="75"/>
  <c r="AQ8" i="75"/>
  <c r="AO8" i="75"/>
  <c r="AN8" i="75"/>
  <c r="AM8" i="75"/>
  <c r="AL8" i="75"/>
  <c r="AI8" i="75"/>
  <c r="AC8" i="75"/>
  <c r="Y8" i="75"/>
  <c r="W8" i="75"/>
  <c r="V8" i="75"/>
  <c r="U8" i="75"/>
  <c r="Q8" i="75"/>
  <c r="M8" i="75"/>
  <c r="AR8" i="75" s="1"/>
  <c r="I8" i="75"/>
  <c r="P8" i="75" s="1"/>
  <c r="AW7" i="75"/>
  <c r="AV7" i="75"/>
  <c r="AS7" i="75"/>
  <c r="AR7" i="75"/>
  <c r="AQ7" i="75"/>
  <c r="AO7" i="75"/>
  <c r="AN7" i="75"/>
  <c r="AM7" i="75"/>
  <c r="AL7" i="75"/>
  <c r="AI7" i="75"/>
  <c r="AC7" i="75"/>
  <c r="Y7" i="75"/>
  <c r="Z7" i="75" s="1"/>
  <c r="W7" i="75"/>
  <c r="V7" i="75"/>
  <c r="U7" i="75"/>
  <c r="Q7" i="75"/>
  <c r="P7" i="75"/>
  <c r="M7" i="75"/>
  <c r="I7" i="75"/>
  <c r="AS6" i="75"/>
  <c r="AC6" i="75"/>
  <c r="AQ12" i="82" l="1"/>
  <c r="AH12" i="82"/>
  <c r="AL12" i="82"/>
  <c r="AR12" i="82"/>
  <c r="AQ13" i="82"/>
  <c r="AH13" i="82"/>
  <c r="AL13" i="82"/>
  <c r="AR13" i="82"/>
  <c r="AR14" i="82"/>
  <c r="AQ14" i="82"/>
  <c r="AH14" i="82"/>
  <c r="AL14" i="82"/>
  <c r="AR15" i="82"/>
  <c r="AQ15" i="82"/>
  <c r="AH15" i="82"/>
  <c r="AL15" i="82"/>
  <c r="S7" i="82"/>
  <c r="AF40" i="82"/>
  <c r="R27" i="82"/>
  <c r="AI27" i="82"/>
  <c r="S9" i="82"/>
  <c r="AH9" i="82"/>
  <c r="AQ9" i="82"/>
  <c r="J42" i="82"/>
  <c r="J27" i="82"/>
  <c r="J40" i="82" s="1"/>
  <c r="J44" i="82" s="1"/>
  <c r="W10" i="82"/>
  <c r="S11" i="82"/>
  <c r="AH11" i="82"/>
  <c r="S12" i="82"/>
  <c r="Y12" i="82"/>
  <c r="Y13" i="82"/>
  <c r="AQ21" i="82"/>
  <c r="AH21" i="82"/>
  <c r="AR21" i="82"/>
  <c r="AL21" i="82"/>
  <c r="AR22" i="82"/>
  <c r="AQ22" i="82"/>
  <c r="AH22" i="82"/>
  <c r="AL22" i="82"/>
  <c r="AA8" i="82"/>
  <c r="Z27" i="82"/>
  <c r="Z44" i="82" s="1"/>
  <c r="AA9" i="82"/>
  <c r="AJ9" i="82"/>
  <c r="AJ11" i="82"/>
  <c r="AA12" i="82"/>
  <c r="AN15" i="82"/>
  <c r="AL16" i="82"/>
  <c r="AR16" i="82"/>
  <c r="AH16" i="82"/>
  <c r="AH19" i="82"/>
  <c r="AR19" i="82"/>
  <c r="AL19" i="82"/>
  <c r="AQ19" i="82"/>
  <c r="AQ20" i="82"/>
  <c r="AH20" i="82"/>
  <c r="AL20" i="82"/>
  <c r="AR20" i="82"/>
  <c r="AR26" i="82"/>
  <c r="AQ26" i="82"/>
  <c r="AH26" i="82"/>
  <c r="R40" i="82"/>
  <c r="R44" i="82" s="1"/>
  <c r="AA7" i="82"/>
  <c r="AI40" i="82"/>
  <c r="AI44" i="82" s="1"/>
  <c r="AF27" i="82"/>
  <c r="Y16" i="82"/>
  <c r="AJ16" i="82" s="1"/>
  <c r="AR34" i="82"/>
  <c r="AQ34" i="82"/>
  <c r="AH34" i="82"/>
  <c r="AR35" i="82"/>
  <c r="AQ35" i="82"/>
  <c r="AH35" i="82"/>
  <c r="Z40" i="82"/>
  <c r="S8" i="82"/>
  <c r="AF42" i="82"/>
  <c r="AF44" i="82" s="1"/>
  <c r="AN9" i="82"/>
  <c r="AN11" i="82"/>
  <c r="S13" i="82"/>
  <c r="S14" i="82"/>
  <c r="Y14" i="82"/>
  <c r="Y15" i="82"/>
  <c r="AN16" i="82"/>
  <c r="S17" i="82"/>
  <c r="Y17" i="82"/>
  <c r="AL17" i="82"/>
  <c r="AR17" i="82"/>
  <c r="AQ17" i="82"/>
  <c r="AL34" i="82"/>
  <c r="AR36" i="82"/>
  <c r="AQ36" i="82"/>
  <c r="AH36" i="82"/>
  <c r="AL36" i="82"/>
  <c r="AQ37" i="82"/>
  <c r="AH37" i="82"/>
  <c r="AR37" i="82"/>
  <c r="AL37" i="82"/>
  <c r="AH18" i="82"/>
  <c r="AQ18" i="82"/>
  <c r="S19" i="82"/>
  <c r="Y19" i="82"/>
  <c r="S20" i="82"/>
  <c r="Y20" i="82"/>
  <c r="AJ20" i="82" s="1"/>
  <c r="AN24" i="82"/>
  <c r="AM25" i="82"/>
  <c r="S30" i="82"/>
  <c r="Y30" i="82"/>
  <c r="Q33" i="82"/>
  <c r="S38" i="82"/>
  <c r="Y38" i="82"/>
  <c r="AJ38" i="82" s="1"/>
  <c r="E40" i="82"/>
  <c r="E44" i="82" s="1"/>
  <c r="N40" i="82"/>
  <c r="M44" i="82"/>
  <c r="Y18" i="82"/>
  <c r="AJ18" i="82" s="1"/>
  <c r="AA20" i="82"/>
  <c r="AH23" i="82"/>
  <c r="AH24" i="82"/>
  <c r="AQ24" i="82"/>
  <c r="W25" i="82"/>
  <c r="Y32" i="82"/>
  <c r="AJ32" i="82" s="1"/>
  <c r="N42" i="82"/>
  <c r="AE44" i="82"/>
  <c r="AP44" i="82"/>
  <c r="AN20" i="82"/>
  <c r="Y23" i="82"/>
  <c r="AQ23" i="82"/>
  <c r="Y24" i="82"/>
  <c r="AJ24" i="82" s="1"/>
  <c r="AR24" i="82"/>
  <c r="Y25" i="82"/>
  <c r="AN25" i="82" s="1"/>
  <c r="V30" i="82"/>
  <c r="W30" i="82" s="1"/>
  <c r="V31" i="82"/>
  <c r="W31" i="82" s="1"/>
  <c r="Q34" i="82"/>
  <c r="Y35" i="82"/>
  <c r="AN35" i="82" s="1"/>
  <c r="S37" i="82"/>
  <c r="V38" i="82"/>
  <c r="W38" i="82" s="1"/>
  <c r="AN38" i="82"/>
  <c r="V39" i="82"/>
  <c r="W39" i="82" s="1"/>
  <c r="N43" i="82"/>
  <c r="AN18" i="82"/>
  <c r="AN19" i="82"/>
  <c r="S21" i="82"/>
  <c r="Y21" i="82"/>
  <c r="AN21" i="82" s="1"/>
  <c r="S22" i="82"/>
  <c r="Y22" i="82"/>
  <c r="AL23" i="82"/>
  <c r="AA24" i="82"/>
  <c r="AL25" i="82"/>
  <c r="Q26" i="82"/>
  <c r="Q27" i="82" s="1"/>
  <c r="Q31" i="82"/>
  <c r="V32" i="82"/>
  <c r="W32" i="82" s="1"/>
  <c r="AL32" i="82" s="1"/>
  <c r="AN32" i="82"/>
  <c r="V33" i="82"/>
  <c r="W33" i="82" s="1"/>
  <c r="AL33" i="82" s="1"/>
  <c r="AL35" i="82"/>
  <c r="Q36" i="82"/>
  <c r="Y37" i="82"/>
  <c r="AN37" i="82" s="1"/>
  <c r="Q39" i="82"/>
  <c r="N27" i="82"/>
  <c r="N44" i="82" s="1"/>
  <c r="Z43" i="82"/>
  <c r="AD14" i="75"/>
  <c r="AN14" i="75"/>
  <c r="AD7" i="75"/>
  <c r="AD16" i="75"/>
  <c r="AN16" i="75"/>
  <c r="Y18" i="75"/>
  <c r="AS18" i="75"/>
  <c r="AQ20" i="75"/>
  <c r="AW20" i="75"/>
  <c r="AV20" i="75"/>
  <c r="R31" i="75"/>
  <c r="R8" i="75"/>
  <c r="AI27" i="75"/>
  <c r="Y11" i="75"/>
  <c r="AN11" i="75" s="1"/>
  <c r="AV11" i="75"/>
  <c r="AL12" i="75"/>
  <c r="AS12" i="75"/>
  <c r="AQ13" i="75"/>
  <c r="AW13" i="75"/>
  <c r="V14" i="75"/>
  <c r="AV14" i="75"/>
  <c r="AS17" i="75"/>
  <c r="AL18" i="75"/>
  <c r="AW18" i="75"/>
  <c r="V19" i="75"/>
  <c r="R20" i="75"/>
  <c r="Y20" i="75"/>
  <c r="AL20" i="75"/>
  <c r="R9" i="75"/>
  <c r="Y9" i="75"/>
  <c r="AL10" i="75"/>
  <c r="AQ11" i="75"/>
  <c r="AW11" i="75"/>
  <c r="AN12" i="75"/>
  <c r="AV12" i="75"/>
  <c r="AS15" i="75"/>
  <c r="Y17" i="75"/>
  <c r="AN17" i="75" s="1"/>
  <c r="R39" i="75"/>
  <c r="Y39" i="75"/>
  <c r="AC27" i="75"/>
  <c r="AC40" i="75" s="1"/>
  <c r="AC44" i="75" s="1"/>
  <c r="P10" i="75"/>
  <c r="I42" i="75"/>
  <c r="I40" i="75"/>
  <c r="I27" i="75"/>
  <c r="I44" i="75" s="1"/>
  <c r="AW10" i="75"/>
  <c r="Y13" i="75"/>
  <c r="AN13" i="75" s="1"/>
  <c r="R7" i="75"/>
  <c r="AI40" i="75"/>
  <c r="AI44" i="75" s="1"/>
  <c r="Q27" i="75"/>
  <c r="Z8" i="75"/>
  <c r="AM27" i="75"/>
  <c r="AM40" i="75" s="1"/>
  <c r="AM44" i="75" s="1"/>
  <c r="V10" i="75"/>
  <c r="AS13" i="75"/>
  <c r="Y15" i="75"/>
  <c r="AN15" i="75" s="1"/>
  <c r="AQ18" i="75"/>
  <c r="R19" i="75"/>
  <c r="AS19" i="75"/>
  <c r="Y19" i="75"/>
  <c r="AN19" i="75" s="1"/>
  <c r="AD32" i="75"/>
  <c r="AO32" i="75"/>
  <c r="W32" i="75"/>
  <c r="AQ32" i="75" s="1"/>
  <c r="AL21" i="75"/>
  <c r="AL23" i="75"/>
  <c r="AV24" i="75"/>
  <c r="P25" i="75"/>
  <c r="U26" i="75"/>
  <c r="U30" i="75"/>
  <c r="V30" i="75" s="1"/>
  <c r="AR31" i="75"/>
  <c r="AR43" i="75" s="1"/>
  <c r="R32" i="75"/>
  <c r="P37" i="75"/>
  <c r="U38" i="75"/>
  <c r="V38" i="75" s="1"/>
  <c r="AR39" i="75"/>
  <c r="E40" i="75"/>
  <c r="E44" i="75" s="1"/>
  <c r="L44" i="75"/>
  <c r="AR25" i="75"/>
  <c r="R26" i="75"/>
  <c r="P30" i="75"/>
  <c r="U31" i="75"/>
  <c r="V31" i="75" s="1"/>
  <c r="AS32" i="75"/>
  <c r="P35" i="75"/>
  <c r="U36" i="75"/>
  <c r="V36" i="75" s="1"/>
  <c r="AR37" i="75"/>
  <c r="P38" i="75"/>
  <c r="U39" i="75"/>
  <c r="V39" i="75" s="1"/>
  <c r="F40" i="75"/>
  <c r="F44" i="75" s="1"/>
  <c r="X40" i="75"/>
  <c r="X44" i="75" s="1"/>
  <c r="AJ40" i="75"/>
  <c r="AJ44" i="75" s="1"/>
  <c r="AG40" i="75"/>
  <c r="AG44" i="75" s="1"/>
  <c r="M42" i="75"/>
  <c r="AH44" i="75"/>
  <c r="AU44" i="75"/>
  <c r="Y21" i="75"/>
  <c r="AN21" i="75" s="1"/>
  <c r="Y23" i="75"/>
  <c r="AN23" i="75" s="1"/>
  <c r="U25" i="75"/>
  <c r="V25" i="75" s="1"/>
  <c r="R29" i="75"/>
  <c r="AN32" i="75"/>
  <c r="AR35" i="75"/>
  <c r="M43" i="75"/>
  <c r="P34" i="75"/>
  <c r="M27" i="75"/>
  <c r="M40" i="75" s="1"/>
  <c r="P74" i="75"/>
  <c r="R74" i="75" s="1"/>
  <c r="R79" i="75"/>
  <c r="P82" i="75"/>
  <c r="R82" i="75" s="1"/>
  <c r="P84" i="75"/>
  <c r="R84" i="75" s="1"/>
  <c r="AR85" i="75"/>
  <c r="P85" i="75"/>
  <c r="R85" i="75" s="1"/>
  <c r="P88" i="75"/>
  <c r="R88" i="75" s="1"/>
  <c r="AR89" i="75"/>
  <c r="P89" i="75"/>
  <c r="R89" i="75" s="1"/>
  <c r="P92" i="75"/>
  <c r="R92" i="75" s="1"/>
  <c r="AR93" i="75"/>
  <c r="P93" i="75"/>
  <c r="R93" i="75" s="1"/>
  <c r="P96" i="75"/>
  <c r="R96" i="75" s="1"/>
  <c r="AR97" i="75"/>
  <c r="P97" i="75"/>
  <c r="R97" i="75" s="1"/>
  <c r="P100" i="75"/>
  <c r="R100" i="75" s="1"/>
  <c r="AR101" i="75"/>
  <c r="P101" i="75"/>
  <c r="R101" i="75" s="1"/>
  <c r="P104" i="75"/>
  <c r="R104" i="75" s="1"/>
  <c r="AR105" i="75"/>
  <c r="P105" i="75"/>
  <c r="R105" i="75" s="1"/>
  <c r="P108" i="75"/>
  <c r="R108" i="75" s="1"/>
  <c r="AR109" i="75"/>
  <c r="P109" i="75"/>
  <c r="R109" i="75" s="1"/>
  <c r="P112" i="75"/>
  <c r="R112" i="75" s="1"/>
  <c r="AR113" i="75"/>
  <c r="P113" i="75"/>
  <c r="R113" i="75" s="1"/>
  <c r="P116" i="75"/>
  <c r="R116" i="75" s="1"/>
  <c r="R73" i="75"/>
  <c r="P76" i="75"/>
  <c r="R76" i="75" s="1"/>
  <c r="R81" i="75"/>
  <c r="P118" i="75"/>
  <c r="R118" i="75" s="1"/>
  <c r="AR77" i="75"/>
  <c r="AR87" i="75"/>
  <c r="P87" i="75"/>
  <c r="R87" i="75" s="1"/>
  <c r="AR91" i="75"/>
  <c r="P91" i="75"/>
  <c r="R91" i="75" s="1"/>
  <c r="AR95" i="75"/>
  <c r="P95" i="75"/>
  <c r="R95" i="75" s="1"/>
  <c r="AR99" i="75"/>
  <c r="P99" i="75"/>
  <c r="R99" i="75" s="1"/>
  <c r="AR103" i="75"/>
  <c r="P103" i="75"/>
  <c r="R103" i="75" s="1"/>
  <c r="AR107" i="75"/>
  <c r="P107" i="75"/>
  <c r="R107" i="75" s="1"/>
  <c r="AR111" i="75"/>
  <c r="P111" i="75"/>
  <c r="R111" i="75" s="1"/>
  <c r="AR115" i="75"/>
  <c r="P115" i="75"/>
  <c r="R115" i="75" s="1"/>
  <c r="P80" i="75"/>
  <c r="R80" i="75" s="1"/>
  <c r="P224" i="75"/>
  <c r="R224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70" i="75"/>
  <c r="R270" i="75" s="1"/>
  <c r="P272" i="75"/>
  <c r="R272" i="75" s="1"/>
  <c r="P274" i="75"/>
  <c r="R274" i="75" s="1"/>
  <c r="P276" i="75"/>
  <c r="R276" i="75" s="1"/>
  <c r="P278" i="75"/>
  <c r="R278" i="75" s="1"/>
  <c r="P280" i="75"/>
  <c r="R280" i="75" s="1"/>
  <c r="P282" i="75"/>
  <c r="R282" i="75" s="1"/>
  <c r="P284" i="75"/>
  <c r="R284" i="75" s="1"/>
  <c r="P286" i="75"/>
  <c r="R286" i="75" s="1"/>
  <c r="P288" i="75"/>
  <c r="R288" i="75" s="1"/>
  <c r="P290" i="75"/>
  <c r="R290" i="75" s="1"/>
  <c r="P292" i="75"/>
  <c r="R292" i="75" s="1"/>
  <c r="P294" i="75"/>
  <c r="R294" i="75" s="1"/>
  <c r="P296" i="75"/>
  <c r="R296" i="75" s="1"/>
  <c r="P298" i="75"/>
  <c r="R298" i="75" s="1"/>
  <c r="P301" i="75"/>
  <c r="R301" i="75" s="1"/>
  <c r="P306" i="75"/>
  <c r="R306" i="75" s="1"/>
  <c r="P309" i="75"/>
  <c r="R309" i="75" s="1"/>
  <c r="AR330" i="75"/>
  <c r="P330" i="75"/>
  <c r="R330" i="75" s="1"/>
  <c r="AR338" i="75"/>
  <c r="P338" i="75"/>
  <c r="R338" i="75" s="1"/>
  <c r="AR346" i="75"/>
  <c r="P346" i="75"/>
  <c r="R346" i="75" s="1"/>
  <c r="AR354" i="75"/>
  <c r="P354" i="75"/>
  <c r="R354" i="75" s="1"/>
  <c r="AR302" i="75"/>
  <c r="AR310" i="75"/>
  <c r="AR314" i="75"/>
  <c r="P314" i="75"/>
  <c r="R314" i="75" s="1"/>
  <c r="AR318" i="75"/>
  <c r="P318" i="75"/>
  <c r="R318" i="75" s="1"/>
  <c r="AR322" i="75"/>
  <c r="P322" i="75"/>
  <c r="R322" i="75" s="1"/>
  <c r="AR326" i="75"/>
  <c r="P326" i="75"/>
  <c r="R326" i="75" s="1"/>
  <c r="AR332" i="75"/>
  <c r="P332" i="75"/>
  <c r="R332" i="75" s="1"/>
  <c r="AR340" i="75"/>
  <c r="P340" i="75"/>
  <c r="R340" i="75" s="1"/>
  <c r="AR348" i="75"/>
  <c r="P348" i="75"/>
  <c r="R348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305" i="75"/>
  <c r="R305" i="75" s="1"/>
  <c r="R333" i="75"/>
  <c r="AR334" i="75"/>
  <c r="P334" i="75"/>
  <c r="R334" i="75" s="1"/>
  <c r="R341" i="75"/>
  <c r="AR342" i="75"/>
  <c r="P342" i="75"/>
  <c r="R342" i="75" s="1"/>
  <c r="R349" i="75"/>
  <c r="AR350" i="75"/>
  <c r="P350" i="75"/>
  <c r="R350" i="75" s="1"/>
  <c r="R315" i="75"/>
  <c r="AR316" i="75"/>
  <c r="P316" i="75"/>
  <c r="R316" i="75" s="1"/>
  <c r="R319" i="75"/>
  <c r="AR320" i="75"/>
  <c r="P320" i="75"/>
  <c r="R320" i="75" s="1"/>
  <c r="R323" i="75"/>
  <c r="AR324" i="75"/>
  <c r="P324" i="75"/>
  <c r="R324" i="75" s="1"/>
  <c r="R327" i="75"/>
  <c r="AR328" i="75"/>
  <c r="P328" i="75"/>
  <c r="R328" i="75" s="1"/>
  <c r="R335" i="75"/>
  <c r="AR336" i="75"/>
  <c r="P336" i="75"/>
  <c r="R336" i="75" s="1"/>
  <c r="R343" i="75"/>
  <c r="AR344" i="75"/>
  <c r="P344" i="75"/>
  <c r="R344" i="75" s="1"/>
  <c r="R351" i="75"/>
  <c r="AR352" i="75"/>
  <c r="P352" i="75"/>
  <c r="R352" i="75" s="1"/>
  <c r="AM8" i="82"/>
  <c r="AM10" i="82"/>
  <c r="AM12" i="82"/>
  <c r="AM14" i="82"/>
  <c r="AM16" i="82"/>
  <c r="AM18" i="82"/>
  <c r="AM20" i="82"/>
  <c r="AM22" i="82"/>
  <c r="AM24" i="82"/>
  <c r="AM26" i="82"/>
  <c r="AM28" i="82"/>
  <c r="AM30" i="82"/>
  <c r="AM43" i="82" s="1"/>
  <c r="AM32" i="82"/>
  <c r="AM34" i="82"/>
  <c r="AM36" i="82"/>
  <c r="AM38" i="82"/>
  <c r="AM46" i="82"/>
  <c r="AM48" i="82"/>
  <c r="AM50" i="82"/>
  <c r="AM52" i="82"/>
  <c r="AM54" i="82"/>
  <c r="AM56" i="82"/>
  <c r="AA61" i="82"/>
  <c r="AA63" i="82"/>
  <c r="AA65" i="82"/>
  <c r="AA67" i="82"/>
  <c r="AA69" i="82"/>
  <c r="AA71" i="82"/>
  <c r="AA73" i="82"/>
  <c r="AA75" i="82"/>
  <c r="AA77" i="82"/>
  <c r="AA79" i="82"/>
  <c r="S81" i="82"/>
  <c r="S83" i="82"/>
  <c r="S85" i="82"/>
  <c r="S87" i="82"/>
  <c r="Q61" i="82"/>
  <c r="S61" i="82" s="1"/>
  <c r="Q63" i="82"/>
  <c r="S63" i="82" s="1"/>
  <c r="Q65" i="82"/>
  <c r="S65" i="82" s="1"/>
  <c r="Q67" i="82"/>
  <c r="S67" i="82" s="1"/>
  <c r="Q69" i="82"/>
  <c r="S69" i="82" s="1"/>
  <c r="Q71" i="82"/>
  <c r="S71" i="82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88" i="75"/>
  <c r="R388" i="75" s="1"/>
  <c r="P390" i="75"/>
  <c r="R390" i="75" s="1"/>
  <c r="P392" i="75"/>
  <c r="R392" i="75" s="1"/>
  <c r="P394" i="75"/>
  <c r="R394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Q62" i="82"/>
  <c r="S62" i="82" s="1"/>
  <c r="Q64" i="82"/>
  <c r="S64" i="82" s="1"/>
  <c r="Q66" i="82"/>
  <c r="S66" i="82" s="1"/>
  <c r="Q68" i="82"/>
  <c r="S68" i="82" s="1"/>
  <c r="Q70" i="82"/>
  <c r="S70" i="82" s="1"/>
  <c r="Q72" i="82"/>
  <c r="S72" i="82" s="1"/>
  <c r="Q74" i="82"/>
  <c r="S74" i="82" s="1"/>
  <c r="Q76" i="82"/>
  <c r="S76" i="82" s="1"/>
  <c r="Q78" i="82"/>
  <c r="S78" i="82" s="1"/>
  <c r="Q80" i="82"/>
  <c r="S80" i="82" s="1"/>
  <c r="Q82" i="82"/>
  <c r="S82" i="82" s="1"/>
  <c r="AM82" i="82"/>
  <c r="Q84" i="82"/>
  <c r="S84" i="82" s="1"/>
  <c r="AM84" i="82"/>
  <c r="Q86" i="82"/>
  <c r="S86" i="82" s="1"/>
  <c r="AM86" i="82"/>
  <c r="AM88" i="82"/>
  <c r="AM90" i="82"/>
  <c r="AM92" i="82"/>
  <c r="AM94" i="82"/>
  <c r="AM96" i="82"/>
  <c r="AM98" i="82"/>
  <c r="AM100" i="82"/>
  <c r="AM102" i="82"/>
  <c r="AM104" i="82"/>
  <c r="AM106" i="82"/>
  <c r="AM108" i="82"/>
  <c r="AM110" i="82"/>
  <c r="AM112" i="82"/>
  <c r="AM114" i="82"/>
  <c r="AM116" i="82"/>
  <c r="AM118" i="82"/>
  <c r="AM120" i="82"/>
  <c r="AM122" i="82"/>
  <c r="AM124" i="82"/>
  <c r="AM126" i="82"/>
  <c r="AM128" i="82"/>
  <c r="AM130" i="82"/>
  <c r="AM132" i="82"/>
  <c r="AM134" i="82"/>
  <c r="AM136" i="82"/>
  <c r="AM138" i="82"/>
  <c r="AM140" i="82"/>
  <c r="AM142" i="82"/>
  <c r="AM144" i="82"/>
  <c r="AM146" i="82"/>
  <c r="AM148" i="82"/>
  <c r="AM150" i="82"/>
  <c r="AM152" i="82"/>
  <c r="AM154" i="82"/>
  <c r="AM156" i="82"/>
  <c r="AM158" i="82"/>
  <c r="AM160" i="82"/>
  <c r="AM162" i="82"/>
  <c r="AM164" i="82"/>
  <c r="AM166" i="82"/>
  <c r="AM168" i="82"/>
  <c r="AM170" i="82"/>
  <c r="AM172" i="82"/>
  <c r="AM174" i="82"/>
  <c r="Q176" i="82"/>
  <c r="S176" i="82" s="1"/>
  <c r="Q178" i="82"/>
  <c r="S178" i="82" s="1"/>
  <c r="Q180" i="82"/>
  <c r="S180" i="82" s="1"/>
  <c r="AA181" i="82"/>
  <c r="AA183" i="82"/>
  <c r="AA185" i="82"/>
  <c r="AA187" i="82"/>
  <c r="Q182" i="82"/>
  <c r="S182" i="82" s="1"/>
  <c r="AM182" i="82"/>
  <c r="Q184" i="82"/>
  <c r="S184" i="82" s="1"/>
  <c r="AM184" i="82"/>
  <c r="Q186" i="82"/>
  <c r="S186" i="82" s="1"/>
  <c r="AM186" i="82"/>
  <c r="Q188" i="82"/>
  <c r="S188" i="82" s="1"/>
  <c r="AM188" i="82"/>
  <c r="Q190" i="82"/>
  <c r="S190" i="82" s="1"/>
  <c r="AM190" i="82"/>
  <c r="Q192" i="82"/>
  <c r="S192" i="82" s="1"/>
  <c r="AM192" i="82"/>
  <c r="Q194" i="82"/>
  <c r="S194" i="82" s="1"/>
  <c r="AM194" i="82"/>
  <c r="Q196" i="82"/>
  <c r="S196" i="82" s="1"/>
  <c r="AM196" i="82"/>
  <c r="Q198" i="82"/>
  <c r="S198" i="82" s="1"/>
  <c r="AM198" i="82"/>
  <c r="AM200" i="82"/>
  <c r="AM202" i="82"/>
  <c r="AM204" i="82"/>
  <c r="AM206" i="82"/>
  <c r="AM208" i="82"/>
  <c r="AM210" i="82"/>
  <c r="AM212" i="82"/>
  <c r="AM214" i="82"/>
  <c r="AM216" i="82"/>
  <c r="AM218" i="82"/>
  <c r="AM220" i="82"/>
  <c r="AM222" i="82"/>
  <c r="AM224" i="82"/>
  <c r="AM226" i="82"/>
  <c r="AM228" i="82"/>
  <c r="AM230" i="82"/>
  <c r="AM232" i="82"/>
  <c r="AM234" i="82"/>
  <c r="AM236" i="82"/>
  <c r="AM238" i="82"/>
  <c r="AM240" i="82"/>
  <c r="AM242" i="82"/>
  <c r="AM244" i="82"/>
  <c r="AM246" i="82"/>
  <c r="AM248" i="82"/>
  <c r="AM250" i="82"/>
  <c r="AM252" i="82"/>
  <c r="AM254" i="82"/>
  <c r="Q256" i="82"/>
  <c r="S256" i="82" s="1"/>
  <c r="Q258" i="82"/>
  <c r="S258" i="82" s="1"/>
  <c r="Q260" i="82"/>
  <c r="S260" i="82" s="1"/>
  <c r="Q262" i="82"/>
  <c r="S262" i="82" s="1"/>
  <c r="Q264" i="82"/>
  <c r="S264" i="82" s="1"/>
  <c r="Q266" i="82"/>
  <c r="S266" i="82" s="1"/>
  <c r="Q268" i="82"/>
  <c r="S268" i="82" s="1"/>
  <c r="Q270" i="82"/>
  <c r="S270" i="82" s="1"/>
  <c r="Q257" i="82"/>
  <c r="S257" i="82" s="1"/>
  <c r="Q259" i="82"/>
  <c r="S259" i="82" s="1"/>
  <c r="Q261" i="82"/>
  <c r="S261" i="82" s="1"/>
  <c r="Q263" i="82"/>
  <c r="S263" i="82" s="1"/>
  <c r="AA256" i="82"/>
  <c r="AA258" i="82"/>
  <c r="AA260" i="82"/>
  <c r="AA262" i="82"/>
  <c r="AM265" i="82"/>
  <c r="Q265" i="82"/>
  <c r="S265" i="82" s="1"/>
  <c r="AM267" i="82"/>
  <c r="Q267" i="82"/>
  <c r="S267" i="82" s="1"/>
  <c r="AM310" i="82"/>
  <c r="Q310" i="82"/>
  <c r="S310" i="82" s="1"/>
  <c r="AM312" i="82"/>
  <c r="Q312" i="82"/>
  <c r="S312" i="82" s="1"/>
  <c r="AM314" i="82"/>
  <c r="Q314" i="82"/>
  <c r="S314" i="82" s="1"/>
  <c r="AM316" i="82"/>
  <c r="Q316" i="82"/>
  <c r="S316" i="82" s="1"/>
  <c r="AM318" i="82"/>
  <c r="Q318" i="82"/>
  <c r="S318" i="82" s="1"/>
  <c r="Q269" i="82"/>
  <c r="S269" i="82" s="1"/>
  <c r="Q271" i="82"/>
  <c r="S271" i="82" s="1"/>
  <c r="Q273" i="82"/>
  <c r="S273" i="82" s="1"/>
  <c r="Q275" i="82"/>
  <c r="S275" i="82" s="1"/>
  <c r="Q277" i="82"/>
  <c r="S277" i="82" s="1"/>
  <c r="Q279" i="82"/>
  <c r="S279" i="82" s="1"/>
  <c r="Q281" i="82"/>
  <c r="S281" i="82" s="1"/>
  <c r="Q283" i="82"/>
  <c r="S283" i="82" s="1"/>
  <c r="Q285" i="82"/>
  <c r="S285" i="82" s="1"/>
  <c r="Q287" i="82"/>
  <c r="S287" i="82" s="1"/>
  <c r="Q289" i="82"/>
  <c r="S289" i="82" s="1"/>
  <c r="Q291" i="82"/>
  <c r="S291" i="82" s="1"/>
  <c r="Q293" i="82"/>
  <c r="S293" i="82" s="1"/>
  <c r="Q295" i="82"/>
  <c r="S295" i="82" s="1"/>
  <c r="Q297" i="82"/>
  <c r="S297" i="82" s="1"/>
  <c r="Q299" i="82"/>
  <c r="S299" i="82" s="1"/>
  <c r="S306" i="82"/>
  <c r="S308" i="82"/>
  <c r="Q311" i="82"/>
  <c r="S311" i="82" s="1"/>
  <c r="Q313" i="82"/>
  <c r="S313" i="82" s="1"/>
  <c r="Q315" i="82"/>
  <c r="S315" i="82" s="1"/>
  <c r="Q317" i="82"/>
  <c r="S317" i="82" s="1"/>
  <c r="Q319" i="82"/>
  <c r="S319" i="82" s="1"/>
  <c r="Q305" i="82"/>
  <c r="S305" i="82" s="1"/>
  <c r="Q307" i="82"/>
  <c r="S307" i="82" s="1"/>
  <c r="Q309" i="82"/>
  <c r="S309" i="82" s="1"/>
  <c r="AA311" i="82"/>
  <c r="AA313" i="82"/>
  <c r="AA315" i="82"/>
  <c r="AA317" i="82"/>
  <c r="AA319" i="82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6" i="82"/>
  <c r="S336" i="82" s="1"/>
  <c r="Q338" i="82"/>
  <c r="S338" i="82" s="1"/>
  <c r="Q340" i="82"/>
  <c r="S340" i="82" s="1"/>
  <c r="Q342" i="82"/>
  <c r="S342" i="82" s="1"/>
  <c r="Q343" i="82"/>
  <c r="S343" i="82" s="1"/>
  <c r="Q345" i="82"/>
  <c r="S345" i="82" s="1"/>
  <c r="Q347" i="82"/>
  <c r="S347" i="82" s="1"/>
  <c r="AA349" i="82"/>
  <c r="AA351" i="82"/>
  <c r="Q348" i="82"/>
  <c r="S348" i="82" s="1"/>
  <c r="AM348" i="82"/>
  <c r="Q350" i="82"/>
  <c r="S350" i="82" s="1"/>
  <c r="AM350" i="82"/>
  <c r="Q352" i="82"/>
  <c r="S352" i="82" s="1"/>
  <c r="AM352" i="82"/>
  <c r="Q354" i="82"/>
  <c r="S354" i="82" s="1"/>
  <c r="AM354" i="82"/>
  <c r="Q344" i="82"/>
  <c r="S344" i="82" s="1"/>
  <c r="Q346" i="82"/>
  <c r="S346" i="82" s="1"/>
  <c r="Q349" i="82"/>
  <c r="S349" i="82" s="1"/>
  <c r="Q351" i="82"/>
  <c r="S351" i="82" s="1"/>
  <c r="S353" i="82"/>
  <c r="S355" i="82"/>
  <c r="AM356" i="82"/>
  <c r="AM358" i="82"/>
  <c r="AM360" i="82"/>
  <c r="AM362" i="82"/>
  <c r="AM364" i="82"/>
  <c r="AM366" i="82"/>
  <c r="AM368" i="82"/>
  <c r="AM370" i="82"/>
  <c r="AM372" i="82"/>
  <c r="AM374" i="82"/>
  <c r="AM376" i="82"/>
  <c r="AM378" i="82"/>
  <c r="AM380" i="82"/>
  <c r="AM382" i="82"/>
  <c r="AM384" i="82"/>
  <c r="AM386" i="82"/>
  <c r="AM388" i="82"/>
  <c r="Q403" i="82"/>
  <c r="S403" i="82" s="1"/>
  <c r="AA409" i="82"/>
  <c r="AA411" i="82"/>
  <c r="AA413" i="82"/>
  <c r="Q410" i="82"/>
  <c r="S410" i="82" s="1"/>
  <c r="AM410" i="82"/>
  <c r="Q412" i="82"/>
  <c r="S412" i="82" s="1"/>
  <c r="AM412" i="82"/>
  <c r="Q414" i="82"/>
  <c r="S414" i="82" s="1"/>
  <c r="AM414" i="82"/>
  <c r="AA403" i="82"/>
  <c r="AA405" i="82"/>
  <c r="AA407" i="82"/>
  <c r="Q409" i="82"/>
  <c r="S409" i="82" s="1"/>
  <c r="Q411" i="82"/>
  <c r="S411" i="82" s="1"/>
  <c r="Q413" i="82"/>
  <c r="S413" i="82" s="1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39" i="82" l="1"/>
  <c r="AN39" i="82"/>
  <c r="Y39" i="82"/>
  <c r="S31" i="82"/>
  <c r="Y31" i="82"/>
  <c r="AQ30" i="82"/>
  <c r="AH30" i="82"/>
  <c r="W43" i="82"/>
  <c r="AL30" i="82"/>
  <c r="AR30" i="82"/>
  <c r="AA38" i="82"/>
  <c r="AA17" i="82"/>
  <c r="AJ17" i="82"/>
  <c r="AJ14" i="82"/>
  <c r="AN14" i="82"/>
  <c r="AN12" i="82"/>
  <c r="AJ12" i="82"/>
  <c r="AL10" i="82"/>
  <c r="AR10" i="82"/>
  <c r="AQ10" i="82"/>
  <c r="AH10" i="82"/>
  <c r="AA37" i="82"/>
  <c r="AJ37" i="82"/>
  <c r="AR33" i="82"/>
  <c r="AQ33" i="82"/>
  <c r="AH33" i="82"/>
  <c r="S26" i="82"/>
  <c r="Y26" i="82"/>
  <c r="AN26" i="82" s="1"/>
  <c r="AJ22" i="82"/>
  <c r="AN22" i="82"/>
  <c r="AH39" i="82"/>
  <c r="AR39" i="82"/>
  <c r="AL39" i="82"/>
  <c r="AQ39" i="82"/>
  <c r="AA32" i="82"/>
  <c r="AA25" i="82"/>
  <c r="AJ25" i="82"/>
  <c r="AA23" i="82"/>
  <c r="AJ23" i="82"/>
  <c r="AN23" i="82"/>
  <c r="AR25" i="82"/>
  <c r="AQ25" i="82"/>
  <c r="AH25" i="82"/>
  <c r="S33" i="82"/>
  <c r="Y33" i="82"/>
  <c r="AN33" i="82"/>
  <c r="AM42" i="82"/>
  <c r="Q42" i="82"/>
  <c r="S36" i="82"/>
  <c r="Y36" i="82"/>
  <c r="AN36" i="82"/>
  <c r="AA35" i="82"/>
  <c r="AJ35" i="82"/>
  <c r="AH31" i="82"/>
  <c r="AR31" i="82"/>
  <c r="AL31" i="82"/>
  <c r="AQ31" i="82"/>
  <c r="Q43" i="82"/>
  <c r="Y43" i="82"/>
  <c r="AJ30" i="82"/>
  <c r="AA19" i="82"/>
  <c r="AJ19" i="82"/>
  <c r="AM27" i="82"/>
  <c r="AM40" i="82" s="1"/>
  <c r="AA14" i="82"/>
  <c r="AH42" i="82"/>
  <c r="Q40" i="82"/>
  <c r="AR32" i="82"/>
  <c r="AQ32" i="82"/>
  <c r="AH32" i="82"/>
  <c r="AA21" i="82"/>
  <c r="AJ21" i="82"/>
  <c r="AA16" i="82"/>
  <c r="AQ38" i="82"/>
  <c r="AH38" i="82"/>
  <c r="AL38" i="82"/>
  <c r="AR38" i="82"/>
  <c r="S34" i="82"/>
  <c r="Y34" i="82"/>
  <c r="AN34" i="82"/>
  <c r="AN30" i="82"/>
  <c r="AA18" i="82"/>
  <c r="AA30" i="82"/>
  <c r="S43" i="82"/>
  <c r="AA22" i="82"/>
  <c r="AN17" i="82"/>
  <c r="AA15" i="82"/>
  <c r="AJ15" i="82"/>
  <c r="W27" i="82"/>
  <c r="Y10" i="82"/>
  <c r="AA13" i="82"/>
  <c r="AN13" i="82"/>
  <c r="AJ13" i="82"/>
  <c r="W42" i="82"/>
  <c r="Q44" i="82"/>
  <c r="R35" i="75"/>
  <c r="R30" i="75"/>
  <c r="P43" i="75"/>
  <c r="V26" i="75"/>
  <c r="V27" i="75" s="1"/>
  <c r="Q40" i="75"/>
  <c r="Q44" i="75" s="1"/>
  <c r="M44" i="75"/>
  <c r="P42" i="75"/>
  <c r="AD20" i="75"/>
  <c r="AN20" i="75"/>
  <c r="R34" i="75"/>
  <c r="R38" i="75"/>
  <c r="Y38" i="75"/>
  <c r="R37" i="75"/>
  <c r="Y37" i="75"/>
  <c r="R25" i="75"/>
  <c r="AD8" i="75"/>
  <c r="AR42" i="75"/>
  <c r="AN39" i="75"/>
  <c r="Z39" i="75"/>
  <c r="AD18" i="75"/>
  <c r="AN18" i="75"/>
  <c r="AW32" i="75"/>
  <c r="AV32" i="75"/>
  <c r="AL32" i="75"/>
  <c r="AR27" i="75"/>
  <c r="AN9" i="75"/>
  <c r="V43" i="75"/>
  <c r="R10" i="75"/>
  <c r="AS10" i="75"/>
  <c r="Y10" i="75"/>
  <c r="P27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J10" i="82" l="1"/>
  <c r="Y42" i="82"/>
  <c r="AA10" i="82"/>
  <c r="Y27" i="82"/>
  <c r="Y40" i="82" s="1"/>
  <c r="AN10" i="82"/>
  <c r="W40" i="82"/>
  <c r="W44" i="82" s="1"/>
  <c r="S27" i="82"/>
  <c r="S40" i="82" s="1"/>
  <c r="S42" i="82"/>
  <c r="AL42" i="82"/>
  <c r="AL27" i="82"/>
  <c r="AL40" i="82" s="1"/>
  <c r="AL44" i="82" s="1"/>
  <c r="AH43" i="82"/>
  <c r="AJ26" i="82"/>
  <c r="AA26" i="82"/>
  <c r="AH27" i="82"/>
  <c r="AH44" i="82" s="1"/>
  <c r="AR43" i="82"/>
  <c r="AQ43" i="82"/>
  <c r="AA39" i="82"/>
  <c r="AJ39" i="82"/>
  <c r="AH40" i="82"/>
  <c r="AL43" i="82"/>
  <c r="AA31" i="82"/>
  <c r="AA43" i="82" s="1"/>
  <c r="AJ31" i="82"/>
  <c r="AJ43" i="82" s="1"/>
  <c r="AM44" i="82"/>
  <c r="AJ34" i="82"/>
  <c r="AA34" i="82"/>
  <c r="AQ27" i="82"/>
  <c r="AJ36" i="82"/>
  <c r="AA36" i="82"/>
  <c r="AQ42" i="82"/>
  <c r="AA33" i="82"/>
  <c r="AJ33" i="82"/>
  <c r="AR27" i="82"/>
  <c r="AR40" i="82" s="1"/>
  <c r="AR42" i="82"/>
  <c r="AN31" i="82"/>
  <c r="AN43" i="82" s="1"/>
  <c r="V40" i="75"/>
  <c r="V44" i="75" s="1"/>
  <c r="P44" i="75"/>
  <c r="AD10" i="75"/>
  <c r="AN10" i="75"/>
  <c r="P40" i="75"/>
  <c r="AR40" i="75"/>
  <c r="AR44" i="75" s="1"/>
  <c r="AN37" i="75"/>
  <c r="Z37" i="75"/>
  <c r="R27" i="75"/>
  <c r="R40" i="75" s="1"/>
  <c r="R44" i="75" s="1"/>
  <c r="R42" i="75"/>
  <c r="V42" i="75"/>
  <c r="AD39" i="75"/>
  <c r="W39" i="75"/>
  <c r="AO39" i="75"/>
  <c r="AS39" i="75"/>
  <c r="R43" i="75"/>
  <c r="AN38" i="75"/>
  <c r="Z38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R44" i="82" l="1"/>
  <c r="Y44" i="82"/>
  <c r="AA27" i="82"/>
  <c r="AA42" i="82"/>
  <c r="AJ40" i="82"/>
  <c r="AJ44" i="82" s="1"/>
  <c r="AJ42" i="82"/>
  <c r="AJ27" i="82"/>
  <c r="S44" i="82"/>
  <c r="AQ44" i="82"/>
  <c r="AQ40" i="82"/>
  <c r="AN27" i="82"/>
  <c r="AN40" i="82" s="1"/>
  <c r="AN42" i="82"/>
  <c r="AW39" i="75"/>
  <c r="AQ39" i="75"/>
  <c r="AV39" i="75"/>
  <c r="AL39" i="75"/>
  <c r="AD38" i="75"/>
  <c r="W38" i="75"/>
  <c r="AO38" i="75"/>
  <c r="AS38" i="75"/>
  <c r="AO37" i="75"/>
  <c r="AD37" i="75"/>
  <c r="W37" i="75"/>
  <c r="AS37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40" i="82" l="1"/>
  <c r="AA44" i="82" s="1"/>
  <c r="AN44" i="82"/>
  <c r="AV38" i="75"/>
  <c r="AL38" i="75"/>
  <c r="AW38" i="75"/>
  <c r="AQ38" i="75"/>
  <c r="AV37" i="75"/>
  <c r="AL37" i="75"/>
  <c r="AW37" i="75"/>
  <c r="AQ37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L43" i="75"/>
  <c r="AL30" i="75"/>
  <c r="AN36" i="75"/>
  <c r="AN33" i="75"/>
  <c r="AQ43" i="75"/>
  <c r="AQ30" i="75"/>
  <c r="AN26" i="75"/>
  <c r="AO27" i="75"/>
  <c r="AO40" i="75"/>
  <c r="AO42" i="75"/>
  <c r="AO25" i="75"/>
  <c r="AO44" i="75"/>
  <c r="AL44" i="75"/>
  <c r="AL42" i="75"/>
  <c r="AL40" i="75"/>
  <c r="AL25" i="75"/>
  <c r="AL27" i="75"/>
  <c r="AO33" i="75"/>
  <c r="AD33" i="75"/>
  <c r="AS33" i="75"/>
  <c r="AO34" i="75"/>
  <c r="AS34" i="75"/>
  <c r="AD34" i="75"/>
  <c r="AN35" i="75"/>
  <c r="AN43" i="75"/>
  <c r="AN30" i="75"/>
  <c r="AW43" i="75"/>
  <c r="AW30" i="75"/>
  <c r="AD26" i="75"/>
  <c r="AO26" i="75"/>
  <c r="AS26" i="75"/>
  <c r="AN44" i="75"/>
  <c r="AN27" i="75"/>
  <c r="AN40" i="75"/>
  <c r="AN25" i="75"/>
  <c r="AN42" i="75"/>
  <c r="AD36" i="75"/>
  <c r="AS36" i="75"/>
  <c r="AO36" i="75"/>
  <c r="AQ44" i="75"/>
  <c r="AQ42" i="75"/>
  <c r="AQ27" i="75"/>
  <c r="AQ25" i="75"/>
  <c r="AQ40" i="75"/>
  <c r="Z27" i="75"/>
  <c r="Z42" i="75"/>
  <c r="Z40" i="75"/>
  <c r="Z44" i="75"/>
  <c r="Y42" i="75"/>
  <c r="Y44" i="75"/>
  <c r="Y40" i="75"/>
  <c r="Y27" i="75"/>
  <c r="AN34" i="75"/>
  <c r="AL34" i="75"/>
  <c r="AV34" i="75"/>
  <c r="AW34" i="75"/>
  <c r="Y34" i="75"/>
  <c r="Z34" i="75"/>
  <c r="W34" i="75"/>
  <c r="AQ34" i="75"/>
  <c r="AV35" i="75"/>
  <c r="AW35" i="75"/>
  <c r="AQ35" i="75"/>
  <c r="AL35" i="75"/>
  <c r="AW26" i="75"/>
  <c r="AL26" i="75"/>
  <c r="AV26" i="75"/>
  <c r="Y26" i="75"/>
  <c r="Z26" i="75"/>
  <c r="W26" i="75"/>
  <c r="AQ26" i="75"/>
  <c r="AN31" i="75"/>
  <c r="AS31" i="75"/>
  <c r="AO31" i="75"/>
  <c r="AD31" i="75"/>
  <c r="AQ31" i="75"/>
  <c r="AW31" i="75"/>
  <c r="AV31" i="75"/>
  <c r="Y31" i="75"/>
  <c r="Z31" i="75"/>
  <c r="W31" i="75"/>
  <c r="AL31" i="75"/>
  <c r="AW33" i="75"/>
  <c r="AL33" i="75"/>
  <c r="AQ33" i="75"/>
  <c r="Y33" i="75"/>
  <c r="Z33" i="75"/>
  <c r="W33" i="75"/>
  <c r="AV33" i="75"/>
  <c r="AV36" i="75"/>
  <c r="AW36" i="75"/>
  <c r="AL36" i="75"/>
  <c r="Y36" i="75"/>
  <c r="Z36" i="75"/>
  <c r="W36" i="75"/>
  <c r="AQ36" i="75"/>
  <c r="AD40" i="75"/>
  <c r="AD44" i="75"/>
  <c r="AD42" i="75"/>
  <c r="AD25" i="75"/>
  <c r="AD27" i="75"/>
  <c r="AV44" i="75"/>
  <c r="AV42" i="75"/>
  <c r="AV27" i="75"/>
  <c r="AV25" i="75"/>
  <c r="AV40" i="75"/>
  <c r="AD35" i="75"/>
  <c r="AO35" i="75"/>
  <c r="W35" i="75"/>
  <c r="Y35" i="75"/>
  <c r="Z35" i="75"/>
  <c r="AS35" i="75"/>
  <c r="AS43" i="75"/>
  <c r="AS30" i="75"/>
  <c r="AW42" i="75"/>
  <c r="AW44" i="75"/>
  <c r="AW27" i="75"/>
  <c r="AW25" i="75"/>
  <c r="AW40" i="75"/>
  <c r="Z43" i="75"/>
  <c r="AD30" i="75"/>
  <c r="AD43" i="75"/>
  <c r="AO30" i="75"/>
  <c r="AO43" i="75"/>
  <c r="AV43" i="75"/>
  <c r="AV30" i="75"/>
  <c r="W42" i="75"/>
  <c r="W44" i="75"/>
  <c r="W40" i="75"/>
  <c r="W27" i="75"/>
  <c r="AS40" i="75"/>
  <c r="AS27" i="75"/>
  <c r="AS44" i="75"/>
  <c r="W25" i="75"/>
  <c r="Y25" i="75"/>
  <c r="Z25" i="75"/>
  <c r="AS25" i="75"/>
  <c r="AS42" i="75"/>
  <c r="Y43" i="75"/>
  <c r="Y30" i="75"/>
  <c r="Z30" i="75"/>
  <c r="W30" i="75"/>
  <c r="W43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DC2DE722-EDED-4F0F-94E3-8F59B732B1E2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431623DC-77D4-4427-B5B8-16EAFB818A1F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016E6C2F-F84F-40E5-9783-2FB5F50C3B1D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D1BE0783-2183-4085-950D-BA023DEB5DB0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79A05A6A-DE50-408B-B353-2135E12CCDA8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4CB8B8DF-6668-410B-8AC3-16427DAFE0D0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D2ABDCE1-9DB8-4C74-B6CE-5C7F04D6B7F9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8D4BFD0E-221B-4118-A9F5-7D873F79B7EE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0" authorId="0" shapeId="0" xr:uid="{095E102A-88F7-430C-B0F7-10B75491C339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0" authorId="0" shapeId="0" xr:uid="{244D8092-8422-4128-B1BB-AD24B1C6A8B1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1" authorId="0" shapeId="0" xr:uid="{4FBB3DA6-E48B-4C8C-912B-67E5FB6B2862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2" authorId="0" shapeId="0" xr:uid="{9D8051B2-F519-44ED-B4B8-22A41B13B17D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3" authorId="0" shapeId="0" xr:uid="{D8A9586D-805E-407E-9466-E3DCA1EF648B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4" authorId="0" shapeId="0" xr:uid="{EB088EE6-E8B4-4CD4-999C-00BB484E316B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5" authorId="0" shapeId="0" xr:uid="{2B781C1F-7708-40B7-A262-0799F5664AEE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6" authorId="0" shapeId="0" xr:uid="{46172E7C-9B50-4D7E-9036-CFA34AED5472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07901F12-C76C-42DA-9F48-6BF18DCA9FC8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5CB8ED8D-74A9-4482-92F1-404CB267F42F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29CBCB35-F15E-4968-A660-39227B412088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17494CD9-7373-4A29-9384-D91E97DA5076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375A564C-E051-434F-BCD3-6C064BD47908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A2946F63-3087-49D1-BE7A-E217875816DE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8C12E8AA-0DCD-42DE-B462-E24D2607FB87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5CA392E0-CF22-43CD-9A87-EBB062819A80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0" authorId="0" shapeId="0" xr:uid="{E430A5E1-884F-46CE-BCCB-3BEBC143B835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0" authorId="0" shapeId="0" xr:uid="{F51ACB65-FF0E-46BE-A805-5543A1CC2458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1" authorId="0" shapeId="0" xr:uid="{455BFB37-E307-4A1D-9C8C-590A51274353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2" authorId="0" shapeId="0" xr:uid="{00588DB2-6306-42E3-BFC4-BFB68BF2AE2E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3" authorId="0" shapeId="0" xr:uid="{FDEBF0F3-FA07-47B6-AC7B-4800C26FE3C8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4" authorId="0" shapeId="0" xr:uid="{9B28A0A1-7E87-4DAF-BCA5-41719AA8C550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5" authorId="0" shapeId="0" xr:uid="{2F8F516F-F1F1-42D0-BCC0-E5B73BBC79C7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6" authorId="0" shapeId="0" xr:uid="{2E439160-B4B6-445D-998A-57EBF912340E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sharedStrings.xml><?xml version="1.0" encoding="utf-8"?>
<sst xmlns="http://schemas.openxmlformats.org/spreadsheetml/2006/main" count="4994" uniqueCount="711">
  <si>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</si>
  <si>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</si>
  <si>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</si>
  <si>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</si>
  <si>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</si>
  <si>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</si>
  <si>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</si>
  <si>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</si>
  <si>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</si>
  <si>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</si>
  <si>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</si>
  <si>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</si>
  <si>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</si>
  <si>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</si>
  <si>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</si>
  <si>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</si>
  <si>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</si>
  <si>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</si>
  <si>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</si>
  <si>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</si>
  <si>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</si>
  <si>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</si>
  <si>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</si>
  <si>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</si>
  <si>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</si>
  <si>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</si>
  <si>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</si>
  <si>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</si>
  <si>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</si>
  <si>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</si>
  <si>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</si>
  <si>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</si>
  <si>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</si>
  <si>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</si>
  <si>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</si>
  <si>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</si>
  <si>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</si>
  <si>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</si>
  <si>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</si>
  <si>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</si>
  <si>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</si>
  <si>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</si>
  <si>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</si>
  <si>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</si>
  <si>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</si>
  <si>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</si>
  <si>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</si>
  <si>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</si>
  <si>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</si>
  <si>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</si>
  <si>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</si>
  <si>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</si>
  <si>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</si>
  <si>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</si>
  <si>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</si>
  <si>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</si>
  <si>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</si>
  <si>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</si>
  <si>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</si>
  <si>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</si>
  <si>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</si>
  <si>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</si>
  <si>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</si>
  <si>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</si>
  <si>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</si>
  <si>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</si>
  <si>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</si>
  <si>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</si>
  <si>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</si>
  <si>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</si>
  <si>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</si>
  <si>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</si>
  <si>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</si>
  <si>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</si>
  <si>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</si>
  <si>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</si>
  <si>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</si>
  <si>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</si>
  <si>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</si>
  <si>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</si>
  <si>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</si>
  <si>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</si>
  <si>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</si>
  <si>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</si>
  <si>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</si>
  <si>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</si>
  <si>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</si>
  <si>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</si>
  <si>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</si>
  <si>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</si>
  <si>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</si>
  <si>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</si>
  <si>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</si>
  <si>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</si>
  <si>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</si>
  <si>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</si>
  <si>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</si>
  <si>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</si>
  <si>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</si>
  <si>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</si>
  <si>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</si>
  <si>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</si>
  <si>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</si>
  <si>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</si>
  <si>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</si>
  <si>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</si>
  <si>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</si>
  <si>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</si>
  <si>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</si>
  <si>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</si>
  <si>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</si>
  <si>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</si>
  <si>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</si>
  <si>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</si>
  <si>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</si>
  <si>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</si>
  <si>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</si>
  <si>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</si>
  <si>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</si>
  <si>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</si>
  <si>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</si>
  <si>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</si>
  <si>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</si>
  <si>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</si>
  <si>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</si>
  <si>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</si>
  <si>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</si>
  <si>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</si>
  <si>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</si>
  <si>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</si>
  <si>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</si>
  <si>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</si>
  <si>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</si>
  <si>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</si>
  <si>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</si>
  <si>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</si>
  <si>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</si>
  <si>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</si>
  <si>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</si>
  <si>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</si>
  <si>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</si>
  <si>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</si>
  <si>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</si>
  <si>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</si>
  <si>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</si>
  <si>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</si>
  <si>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</si>
  <si>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</si>
  <si>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</si>
  <si>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</si>
  <si>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</si>
  <si>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</si>
  <si>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</si>
  <si>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</si>
  <si>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</si>
  <si>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</si>
  <si>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</si>
  <si>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</si>
  <si>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</si>
  <si>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</si>
  <si>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</si>
  <si>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</si>
  <si>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</si>
  <si>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</si>
  <si>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</si>
  <si>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</si>
  <si>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</si>
  <si>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</si>
  <si>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</si>
  <si>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</si>
  <si>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</si>
  <si>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</si>
  <si>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</si>
  <si>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</si>
  <si>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</si>
  <si>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</si>
  <si>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</si>
  <si>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</si>
  <si>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</si>
  <si>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</si>
  <si>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</si>
  <si>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</si>
  <si>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</si>
  <si>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</si>
  <si>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</si>
  <si>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</si>
  <si>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</si>
  <si>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</si>
  <si>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</si>
  <si>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</si>
  <si>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</si>
  <si>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</si>
  <si>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</si>
  <si>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</si>
  <si>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</si>
  <si>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</si>
  <si>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</si>
  <si>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</si>
  <si>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</si>
  <si>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</si>
  <si>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</si>
  <si>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</si>
  <si>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</si>
  <si>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</si>
  <si>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</si>
  <si>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</si>
  <si>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</si>
  <si>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</si>
  <si>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</si>
  <si>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</si>
  <si>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</si>
  <si>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</si>
  <si>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</si>
  <si>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</si>
  <si>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</si>
  <si>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</si>
  <si>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</si>
  <si>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</si>
  <si>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</si>
  <si>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</si>
  <si>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</si>
  <si>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</si>
  <si>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</si>
  <si>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</si>
  <si>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</si>
  <si>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</si>
  <si>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</si>
  <si>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</si>
  <si>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</si>
  <si>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</si>
  <si>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</si>
  <si>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</si>
  <si>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</si>
  <si>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</si>
  <si>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</si>
  <si>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</si>
  <si>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</si>
  <si>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</si>
  <si>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</si>
  <si>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</si>
  <si>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</si>
  <si>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</si>
  <si>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</si>
  <si>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</si>
  <si>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</si>
  <si>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</si>
  <si>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</si>
  <si>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</si>
  <si>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</si>
  <si>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</si>
  <si>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</si>
  <si>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</si>
  <si>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</si>
  <si>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</si>
  <si>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</si>
  <si>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</si>
  <si>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</si>
  <si>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</si>
  <si>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</si>
  <si>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</si>
  <si>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</si>
  <si>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</si>
  <si>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</si>
  <si>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</si>
  <si>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</si>
  <si>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</si>
  <si>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</si>
  <si>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</si>
  <si>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</si>
  <si>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</si>
  <si>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</si>
  <si>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</si>
  <si>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</si>
  <si>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</si>
  <si>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</si>
  <si>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</si>
  <si>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</si>
  <si>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</si>
  <si>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</si>
  <si>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</si>
  <si>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</si>
  <si>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</si>
  <si>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</si>
  <si>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</si>
  <si>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</si>
  <si>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</si>
  <si>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</si>
  <si>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</si>
  <si>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</si>
  <si>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</si>
  <si>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</si>
  <si>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</si>
  <si>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</si>
  <si>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</si>
  <si>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</si>
  <si>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</si>
  <si>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</si>
  <si>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</si>
  <si>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</si>
  <si>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</si>
  <si>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</si>
  <si>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</si>
  <si>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</si>
  <si>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</si>
  <si>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</si>
  <si>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</si>
  <si>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</si>
  <si>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</si>
  <si>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</si>
  <si>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</si>
  <si>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</si>
  <si>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</si>
  <si>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</si>
  <si>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</si>
  <si>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</si>
  <si>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</si>
  <si>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</si>
  <si>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</si>
  <si>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</si>
  <si>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</si>
  <si>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</si>
  <si>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</si>
  <si>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</si>
  <si>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</si>
  <si>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</si>
  <si>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</si>
  <si>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</si>
  <si>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</si>
  <si>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</si>
  <si>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</si>
  <si>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</si>
  <si>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</si>
  <si>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</si>
  <si>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</si>
  <si>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</si>
  <si>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</si>
  <si>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</si>
  <si>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</si>
  <si>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</si>
  <si>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</si>
  <si>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</si>
  <si>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</si>
  <si>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</si>
  <si>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</si>
  <si>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</si>
  <si>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</si>
  <si>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</si>
  <si>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</si>
  <si>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</si>
  <si>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</si>
  <si>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</si>
  <si>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</si>
  <si>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</si>
  <si>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</si>
  <si>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</si>
  <si>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</si>
  <si>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</si>
  <si>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</si>
  <si>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</si>
  <si>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</si>
  <si>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</si>
  <si>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</si>
  <si>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</si>
  <si>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</si>
  <si>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</si>
  <si>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</si>
  <si>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</si>
  <si>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</si>
  <si>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</si>
  <si>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</si>
  <si>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</si>
  <si>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</si>
  <si>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</si>
  <si>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</si>
  <si>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</si>
  <si>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</si>
  <si>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</si>
  <si>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</si>
  <si>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</si>
  <si>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</si>
  <si>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</si>
  <si>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</si>
  <si>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</si>
  <si>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</si>
  <si>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</si>
  <si>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</si>
  <si>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</si>
  <si>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</si>
  <si>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</si>
  <si>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</si>
  <si>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</si>
  <si>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</si>
  <si>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</si>
  <si>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</si>
  <si>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</si>
  <si>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</si>
  <si>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</si>
  <si>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</si>
  <si>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</si>
  <si>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</si>
  <si>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</si>
  <si>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</si>
  <si>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</si>
  <si>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</si>
  <si>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</si>
  <si>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</si>
  <si>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</si>
  <si>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</si>
  <si>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</si>
  <si>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</si>
  <si>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</si>
  <si>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</si>
  <si>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</si>
  <si>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</si>
  <si>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</si>
  <si>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</si>
  <si>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</si>
  <si>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</si>
  <si>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</si>
  <si>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</si>
  <si>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</si>
  <si>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</si>
  <si>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</si>
  <si>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</si>
  <si>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</si>
  <si>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</si>
  <si>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</si>
  <si>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</si>
  <si>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</si>
  <si>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</si>
  <si>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</si>
  <si>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</si>
  <si>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</si>
  <si>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</si>
  <si>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</si>
  <si>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</si>
  <si>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</si>
  <si>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</si>
  <si>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</si>
  <si>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</si>
  <si>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</si>
  <si>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</si>
  <si>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</si>
  <si>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</si>
  <si>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</si>
  <si>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</si>
  <si>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</si>
  <si>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</si>
  <si>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</si>
  <si>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</si>
  <si>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</si>
  <si>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</si>
  <si>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</si>
  <si>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</si>
  <si>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</si>
  <si>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</si>
  <si>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</si>
  <si>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</si>
  <si>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</si>
  <si>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</si>
  <si>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</si>
  <si>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</si>
  <si>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</si>
  <si>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</si>
  <si>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</si>
  <si>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</si>
  <si>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</si>
  <si>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</si>
  <si>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</si>
  <si>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</si>
  <si>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</si>
  <si>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</si>
  <si>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</si>
  <si>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</si>
  <si>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</si>
  <si>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</si>
  <si>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</si>
  <si>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</si>
  <si>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</si>
  <si>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</si>
  <si>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</si>
  <si>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</si>
  <si>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</si>
  <si>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</si>
  <si>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</si>
  <si>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</si>
  <si>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</si>
  <si>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</si>
  <si>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</si>
  <si>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</si>
  <si>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</si>
  <si>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</si>
  <si>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</si>
  <si>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</si>
  <si>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</si>
  <si>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</si>
  <si>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</si>
  <si>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</si>
  <si>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</si>
  <si>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</si>
  <si>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</si>
  <si>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</si>
  <si>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</si>
  <si>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</si>
  <si>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</si>
  <si>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</si>
  <si>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</si>
  <si>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</si>
  <si>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</si>
  <si>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</si>
  <si>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</si>
  <si>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</si>
  <si>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</si>
  <si>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</si>
  <si>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</si>
  <si>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</si>
  <si>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</si>
  <si>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</si>
  <si>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</si>
  <si>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</si>
  <si>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</si>
  <si>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</si>
  <si>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</si>
  <si>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</si>
  <si>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</si>
  <si>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</si>
  <si>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</si>
  <si>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</si>
  <si>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</si>
  <si>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</si>
  <si>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</si>
  <si>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</si>
  <si>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</si>
  <si>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</si>
  <si>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</si>
  <si>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</si>
  <si>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</si>
  <si>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</si>
  <si>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</si>
  <si>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</si>
  <si>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</si>
  <si>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</si>
  <si>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</si>
  <si>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</si>
  <si>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</si>
  <si>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</si>
  <si>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</si>
  <si>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</si>
  <si>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</si>
  <si>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</si>
  <si>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</si>
  <si>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</si>
  <si>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</si>
  <si>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</si>
  <si>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</si>
  <si>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</si>
  <si>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</si>
  <si>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</si>
  <si>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</si>
  <si>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</si>
  <si>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</si>
  <si>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</si>
  <si>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</si>
  <si>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</si>
  <si>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</si>
  <si>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</si>
  <si>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</si>
  <si>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</si>
  <si>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</si>
  <si>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</si>
  <si>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</si>
  <si>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</si>
  <si>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</si>
  <si>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</si>
  <si>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</si>
  <si>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</si>
  <si>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</si>
  <si>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</si>
  <si>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</si>
  <si>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</si>
  <si>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</si>
  <si>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</si>
  <si>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</si>
  <si>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</si>
  <si>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</si>
  <si>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</si>
  <si>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</si>
  <si>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</si>
  <si>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</si>
  <si>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</si>
  <si>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</si>
  <si>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</si>
  <si>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</si>
  <si>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</si>
  <si>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</si>
  <si>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</si>
  <si>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</si>
  <si>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</si>
  <si>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</si>
  <si>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</si>
  <si>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</si>
  <si>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</si>
  <si>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</si>
  <si>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</si>
  <si>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</si>
  <si>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</si>
  <si>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</si>
  <si>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</si>
  <si>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</si>
  <si>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</si>
  <si>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</si>
  <si>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</si>
  <si>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</si>
  <si>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</si>
  <si>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</si>
  <si>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</si>
  <si>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</si>
  <si>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</si>
  <si>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</si>
  <si>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</si>
  <si>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</si>
  <si>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</si>
  <si>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</si>
  <si>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</si>
  <si>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</si>
  <si>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</si>
  <si>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</si>
  <si>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</si>
  <si>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</si>
  <si>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</si>
  <si>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</si>
  <si>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</si>
  <si>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</si>
  <si>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>51</t>
  </si>
  <si>
    <t xml:space="preserve"> ROCKLIN</t>
  </si>
  <si>
    <t>Division 51</t>
  </si>
  <si>
    <t xml:space="preserve">  Open Jobs</t>
  </si>
  <si>
    <t xml:space="preserve">    Stockton RWCF DB Project - Phase 2</t>
  </si>
  <si>
    <t>Dave Calandro</t>
  </si>
  <si>
    <t>0000000000000000</t>
  </si>
  <si>
    <t xml:space="preserve">    Stockton RWCF DB Project - Phase 2 - Overhead Billing</t>
  </si>
  <si>
    <t>Vince Guillama</t>
  </si>
  <si>
    <t>51.1129.</t>
  </si>
  <si>
    <t xml:space="preserve">    Enhanced Treatment &amp; Site Upgrade Ph. 1A Aeration Basin Mod</t>
  </si>
  <si>
    <t>Adam Hickman</t>
  </si>
  <si>
    <t>51.1137.</t>
  </si>
  <si>
    <t xml:space="preserve">    Cal Water - Bear Gulch Pump Station 18</t>
  </si>
  <si>
    <t>Allen Hickernell</t>
  </si>
  <si>
    <t>51.1144.</t>
  </si>
  <si>
    <t xml:space="preserve">    SVCW FEP Improvements Project</t>
  </si>
  <si>
    <t>Erin Lackey</t>
  </si>
  <si>
    <t>51.1146.</t>
  </si>
  <si>
    <t xml:space="preserve">    Aymium Williams Production Facility</t>
  </si>
  <si>
    <t>Mark Schmitz</t>
  </si>
  <si>
    <t>51.1151.</t>
  </si>
  <si>
    <t xml:space="preserve">    Sonoma Valley Influent Effluent Upgrade</t>
  </si>
  <si>
    <t>Joey Anderson</t>
  </si>
  <si>
    <t>51.1152.</t>
  </si>
  <si>
    <t xml:space="preserve">    ElD Sly Park Intertie Project</t>
  </si>
  <si>
    <t>Edward Gomez</t>
  </si>
  <si>
    <t>51.1153.</t>
  </si>
  <si>
    <t xml:space="preserve">    Linda County - Aeration Blower Replacement</t>
  </si>
  <si>
    <t>John Lunsford</t>
  </si>
  <si>
    <t>51.1154.</t>
  </si>
  <si>
    <t xml:space="preserve">    Keyes CSD TCP Treatment Impvmts Wells 7,8,9,10</t>
  </si>
  <si>
    <t>Addison Kimbler-Cantu</t>
  </si>
  <si>
    <t>51.1155.</t>
  </si>
  <si>
    <t xml:space="preserve">    Aymium Williams O.H. Job</t>
  </si>
  <si>
    <t>51.1158.</t>
  </si>
  <si>
    <t xml:space="preserve">    City of Ceres WWTP Phase 1- Schneider Electric</t>
  </si>
  <si>
    <t>Bryan Evans</t>
  </si>
  <si>
    <t>51.1159.</t>
  </si>
  <si>
    <t xml:space="preserve">    EID Reservoir A WTP Backwash-to-waste Valve Repalcement</t>
  </si>
  <si>
    <t>51.1160.</t>
  </si>
  <si>
    <t xml:space="preserve">    City of Galt Industrial WWTP Expansion</t>
  </si>
  <si>
    <t>51.1161.</t>
  </si>
  <si>
    <t xml:space="preserve">    SASD Influent Pump Nos. 2 and 5 Installation Project</t>
  </si>
  <si>
    <t>51.1162.</t>
  </si>
  <si>
    <t xml:space="preserve">    Chico Primary Clarifiers No. 1-3 Rehabilitation Project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</si>
  <si>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</si>
  <si>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</si>
  <si>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</si>
  <si>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</si>
  <si>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</si>
  <si>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</si>
  <si>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</si>
  <si>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</si>
  <si>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</si>
  <si>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</si>
  <si>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</si>
  <si>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</si>
  <si>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</si>
  <si>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</si>
  <si>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</si>
  <si>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</si>
  <si>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</si>
  <si>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</si>
  <si>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</si>
  <si>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</si>
  <si>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</si>
  <si>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51.1139.</t>
  </si>
  <si>
    <t xml:space="preserve">    Cal Water - Bear Gulch Pump Station 14/29</t>
  </si>
  <si>
    <t>51.1156.</t>
  </si>
  <si>
    <t xml:space="preserve">    Rocklin - Overhead 2025 FY</t>
  </si>
  <si>
    <t>51.1157.</t>
  </si>
  <si>
    <t xml:space="preserve">    Rocklin - Estimating 2025 FY</t>
  </si>
  <si>
    <t>Division 51 Totals</t>
  </si>
  <si>
    <t>Company 15 Grand Totals</t>
  </si>
  <si>
    <t>Company 15 Open Job Totals</t>
  </si>
  <si>
    <t>Company 15 Closed Job Totals</t>
  </si>
  <si>
    <t>ExcelImport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</si>
</sst>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633</v>
      </c>
      <c r="C5" s="17" t="s">
        <v>634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u88VfMwYlkKjHdshCzjHtHk4MCR235ciXmegisvlZ0dZl1W1WmBQbAaPTTPasIqN6okr7iL6gg1gNidDkM0Hzg==" saltValue="QvAYJWgxDRGYkpoK0uwD7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tabSelected="1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635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636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558</v>
      </c>
      <c r="B9" s="232" t="s">
        <v>637</v>
      </c>
      <c r="C9" s="232" t="s">
        <v>638</v>
      </c>
      <c r="D9" s="233"/>
      <c r="E9" s="234">
        <v>91109384.489999995</v>
      </c>
      <c r="F9" s="235">
        <v>91109384.489999995</v>
      </c>
      <c r="G9" s="236"/>
      <c r="H9" s="104"/>
      <c r="I9" s="237">
        <v>94196098</v>
      </c>
      <c r="J9" s="248"/>
      <c r="K9" s="239"/>
      <c r="L9" s="8">
        <v>93282279.069999993</v>
      </c>
      <c r="M9" s="240">
        <v>93337829</v>
      </c>
      <c r="N9" s="72"/>
      <c r="O9" s="100"/>
      <c r="P9" s="9">
        <f t="shared" si="13"/>
        <v>858269</v>
      </c>
      <c r="Q9" s="9">
        <v>858269</v>
      </c>
      <c r="R9" s="9">
        <f t="shared" si="15"/>
        <v>0</v>
      </c>
      <c r="S9" s="152">
        <v>46109</v>
      </c>
      <c r="T9" s="10"/>
      <c r="U9" s="23">
        <f t="shared" si="16"/>
        <v>0.99925155437245061</v>
      </c>
      <c r="V9" s="11">
        <f t="shared" si="17"/>
        <v>94125597.342319682</v>
      </c>
      <c r="W9" s="11">
        <f t="shared" si="18"/>
        <v>94126239.709999993</v>
      </c>
      <c r="X9" s="8">
        <v>93267970.709999993</v>
      </c>
      <c r="Y9" s="9">
        <f t="shared" si="19"/>
        <v>858269</v>
      </c>
      <c r="Z9" s="70">
        <v>858269</v>
      </c>
      <c r="AA9" s="72"/>
      <c r="AB9" s="108"/>
      <c r="AC9" s="9">
        <v>858269</v>
      </c>
      <c r="AD9" s="9">
        <f t="shared" si="22"/>
        <v>0</v>
      </c>
      <c r="AE9" s="10"/>
      <c r="AF9" s="24">
        <v>0.99981760590298197</v>
      </c>
      <c r="AG9" s="11">
        <v>91972547.409999996</v>
      </c>
      <c r="AH9" s="8">
        <v>91972547.409999996</v>
      </c>
      <c r="AI9" s="9">
        <v>-896450.71285347641</v>
      </c>
      <c r="AJ9" s="9">
        <v>858269</v>
      </c>
      <c r="AK9" s="10"/>
      <c r="AL9" s="11">
        <f t="shared" si="24"/>
        <v>2153692.299999997</v>
      </c>
      <c r="AM9" s="8">
        <v>1295423.3</v>
      </c>
      <c r="AN9" s="9">
        <f t="shared" si="26"/>
        <v>1754719.7128534764</v>
      </c>
      <c r="AO9" s="9">
        <f t="shared" si="27"/>
        <v>0</v>
      </c>
      <c r="AP9" s="10"/>
      <c r="AQ9" s="25">
        <f t="shared" si="28"/>
        <v>69858.290000006557</v>
      </c>
      <c r="AR9" s="25">
        <f t="shared" si="29"/>
        <v>69858.290000006557</v>
      </c>
      <c r="AS9" s="25">
        <f t="shared" si="30"/>
        <v>0</v>
      </c>
      <c r="AT9" s="10"/>
      <c r="AU9" s="12">
        <v>94054108.150000006</v>
      </c>
      <c r="AV9" s="12">
        <f t="shared" si="31"/>
        <v>72131.559999987483</v>
      </c>
      <c r="AW9" s="12" t="str">
        <f t="shared" si="32"/>
        <v xml:space="preserve"> 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94196098</v>
      </c>
      <c r="BF9" s="15">
        <v>93337829</v>
      </c>
      <c r="BG9" s="15">
        <v>858269</v>
      </c>
      <c r="BH9" s="15">
        <v>94045647.859999999</v>
      </c>
      <c r="BI9" s="15">
        <v>93268107.709999993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777223.38000001013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>
        <v>858269</v>
      </c>
      <c r="CC9" s="245" t="s">
        <v>710</v>
      </c>
      <c r="CD9" s="241">
        <v>0</v>
      </c>
      <c r="CE9" s="247">
        <v>91092711.469999999</v>
      </c>
      <c r="CF9" s="247">
        <v>91989325.719999999</v>
      </c>
      <c r="CG9" s="247">
        <v>91092711.469999999</v>
      </c>
      <c r="CH9" s="247">
        <v>91989325.719999999</v>
      </c>
      <c r="CI9" s="246" t="s">
        <v>639</v>
      </c>
      <c r="CJ9" s="247">
        <v>93267970.709999993</v>
      </c>
      <c r="CK9" s="247">
        <v>1295423.3</v>
      </c>
      <c r="CL9" s="247">
        <v>94054108.150000006</v>
      </c>
      <c r="CM9" s="247">
        <v>0</v>
      </c>
    </row>
    <row r="10" spans="1:102" x14ac:dyDescent="0.25">
      <c r="A10" s="231" t="s">
        <v>559</v>
      </c>
      <c r="B10" s="232" t="s">
        <v>640</v>
      </c>
      <c r="C10" s="232" t="s">
        <v>641</v>
      </c>
      <c r="D10" s="233"/>
      <c r="E10" s="234">
        <v>0</v>
      </c>
      <c r="F10" s="235">
        <v>0</v>
      </c>
      <c r="G10" s="236"/>
      <c r="H10" s="104"/>
      <c r="I10" s="237">
        <f t="shared" si="11"/>
        <v>0</v>
      </c>
      <c r="J10" s="248"/>
      <c r="K10" s="239"/>
      <c r="L10" s="8">
        <v>-3462492.91</v>
      </c>
      <c r="M10" s="240">
        <v>-3530000</v>
      </c>
      <c r="N10" s="72"/>
      <c r="O10" s="100"/>
      <c r="P10" s="9">
        <f t="shared" si="13"/>
        <v>3530000</v>
      </c>
      <c r="Q10" s="9">
        <v>3530000</v>
      </c>
      <c r="R10" s="9">
        <f t="shared" si="15"/>
        <v>0</v>
      </c>
      <c r="S10" s="152">
        <v>46109</v>
      </c>
      <c r="T10" s="10"/>
      <c r="U10" s="23">
        <f t="shared" si="16"/>
        <v>0.98087617847025499</v>
      </c>
      <c r="V10" s="11">
        <f t="shared" si="17"/>
        <v>0</v>
      </c>
      <c r="W10" s="11">
        <f t="shared" si="18"/>
        <v>-3</v>
      </c>
      <c r="X10" s="8">
        <v>-3462492.91</v>
      </c>
      <c r="Y10" s="9">
        <f t="shared" si="19"/>
        <v>3462489.91</v>
      </c>
      <c r="Z10" s="70">
        <v>3462489.91</v>
      </c>
      <c r="AA10" s="72"/>
      <c r="AB10" s="108"/>
      <c r="AC10" s="9">
        <v>3530000</v>
      </c>
      <c r="AD10" s="9">
        <f t="shared" si="22"/>
        <v>-67510.089999999851</v>
      </c>
      <c r="AE10" s="10"/>
      <c r="AF10" s="24">
        <v>0.9997409319519156</v>
      </c>
      <c r="AG10" s="11">
        <v>-3469231.75</v>
      </c>
      <c r="AH10" s="8">
        <v>-3469231.75</v>
      </c>
      <c r="AI10" s="9">
        <v>898.76709782332182</v>
      </c>
      <c r="AJ10" s="9">
        <v>3470130.75</v>
      </c>
      <c r="AK10" s="10"/>
      <c r="AL10" s="11">
        <f t="shared" si="24"/>
        <v>3469228.75</v>
      </c>
      <c r="AM10" s="8">
        <v>6738.84</v>
      </c>
      <c r="AN10" s="9">
        <f t="shared" si="26"/>
        <v>3461591.1429021768</v>
      </c>
      <c r="AO10" s="9">
        <f t="shared" si="27"/>
        <v>-7640.839999999851</v>
      </c>
      <c r="AP10" s="10"/>
      <c r="AQ10" s="25">
        <f t="shared" si="28"/>
        <v>3</v>
      </c>
      <c r="AR10" s="25">
        <f t="shared" si="29"/>
        <v>-67507.089999999851</v>
      </c>
      <c r="AS10" s="25">
        <f t="shared" si="30"/>
        <v>67510.089999999851</v>
      </c>
      <c r="AT10" s="10"/>
      <c r="AU10" s="12">
        <v>0</v>
      </c>
      <c r="AV10" s="12" t="str">
        <f t="shared" si="31"/>
        <v xml:space="preserve"> </v>
      </c>
      <c r="AW10" s="12">
        <f t="shared" si="32"/>
        <v>3</v>
      </c>
      <c r="AX10" s="241"/>
      <c r="AY10" s="242"/>
      <c r="AZ10" s="241"/>
      <c r="BA10" s="241"/>
      <c r="BB10" s="243"/>
      <c r="BC10" s="242"/>
      <c r="BD10" s="242" t="s">
        <v>630</v>
      </c>
      <c r="BE10" s="241">
        <v>0</v>
      </c>
      <c r="BF10" s="15">
        <v>-3530000</v>
      </c>
      <c r="BG10" s="15">
        <v>3462489.91</v>
      </c>
      <c r="BH10" s="241">
        <v>0</v>
      </c>
      <c r="BI10" s="15">
        <v>-3462489.91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3462979.66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3462489.91</v>
      </c>
      <c r="CC10" s="245" t="s">
        <v>710</v>
      </c>
      <c r="CD10" s="241">
        <v>0</v>
      </c>
      <c r="CE10" s="247">
        <v>-3469231.75</v>
      </c>
      <c r="CF10" s="247">
        <v>-3470130.75</v>
      </c>
      <c r="CG10" s="247">
        <v>-3469231.75</v>
      </c>
      <c r="CH10" s="247">
        <v>-3470130.75</v>
      </c>
      <c r="CI10" s="246" t="s">
        <v>639</v>
      </c>
      <c r="CJ10" s="247">
        <v>-3462492.91</v>
      </c>
      <c r="CK10" s="247">
        <v>6738.84</v>
      </c>
      <c r="CL10" s="247">
        <v>0</v>
      </c>
      <c r="CM10" s="247">
        <v>0</v>
      </c>
    </row>
    <row r="11" spans="1:102" x14ac:dyDescent="0.25">
      <c r="A11" s="231" t="s">
        <v>642</v>
      </c>
      <c r="B11" s="232" t="s">
        <v>643</v>
      </c>
      <c r="C11" s="232" t="s">
        <v>644</v>
      </c>
      <c r="D11" s="233"/>
      <c r="E11" s="234">
        <v>126548823.84</v>
      </c>
      <c r="F11" s="235">
        <v>126548823.84</v>
      </c>
      <c r="G11" s="236"/>
      <c r="H11" s="104"/>
      <c r="I11" s="237">
        <v>126483580.84</v>
      </c>
      <c r="J11" s="248"/>
      <c r="K11" s="239"/>
      <c r="L11" s="8">
        <v>117765271.28</v>
      </c>
      <c r="M11" s="240">
        <v>115233580.84</v>
      </c>
      <c r="N11" s="72"/>
      <c r="O11" s="100"/>
      <c r="P11" s="9">
        <f t="shared" si="13"/>
        <v>11250000</v>
      </c>
      <c r="Q11" s="9">
        <v>11250000</v>
      </c>
      <c r="R11" s="9">
        <f t="shared" si="15"/>
        <v>0</v>
      </c>
      <c r="S11" s="152">
        <v>46563</v>
      </c>
      <c r="T11" s="10"/>
      <c r="U11" s="23">
        <f t="shared" si="16"/>
        <v>0.75741349304406469</v>
      </c>
      <c r="V11" s="11">
        <f t="shared" si="17"/>
        <v>95800370.776745737</v>
      </c>
      <c r="W11" s="11">
        <f t="shared" si="18"/>
        <v>96338262.140000001</v>
      </c>
      <c r="X11" s="8">
        <v>87279468.980000004</v>
      </c>
      <c r="Y11" s="9">
        <f t="shared" si="19"/>
        <v>9058793.1599999964</v>
      </c>
      <c r="Z11" s="70">
        <v>9058793.1600000001</v>
      </c>
      <c r="AA11" s="72"/>
      <c r="AB11" s="108"/>
      <c r="AC11" s="9">
        <v>11250000</v>
      </c>
      <c r="AD11" s="9">
        <f t="shared" si="22"/>
        <v>-2191206.84</v>
      </c>
      <c r="AE11" s="10"/>
      <c r="AF11" s="24">
        <v>0.57968880029526815</v>
      </c>
      <c r="AG11" s="11">
        <v>63745966.350000001</v>
      </c>
      <c r="AH11" s="8">
        <v>63745966.350000001</v>
      </c>
      <c r="AI11" s="9">
        <v>-21220671.535463892</v>
      </c>
      <c r="AJ11" s="9">
        <v>7950623.3600000003</v>
      </c>
      <c r="AK11" s="10"/>
      <c r="AL11" s="11">
        <f t="shared" si="24"/>
        <v>32592295.789999999</v>
      </c>
      <c r="AM11" s="8">
        <v>23533502.629999999</v>
      </c>
      <c r="AN11" s="9">
        <f t="shared" si="26"/>
        <v>30279464.695463888</v>
      </c>
      <c r="AO11" s="9">
        <f t="shared" si="27"/>
        <v>1108169.7999999998</v>
      </c>
      <c r="AP11" s="10"/>
      <c r="AQ11" s="25">
        <f t="shared" si="28"/>
        <v>30145318.700000003</v>
      </c>
      <c r="AR11" s="25">
        <f t="shared" si="29"/>
        <v>27954111.859999999</v>
      </c>
      <c r="AS11" s="25">
        <f t="shared" si="30"/>
        <v>2191206.84</v>
      </c>
      <c r="AT11" s="10"/>
      <c r="AU11" s="12">
        <v>100000646.84</v>
      </c>
      <c r="AV11" s="12" t="str">
        <f t="shared" si="31"/>
        <v xml:space="preserve"> </v>
      </c>
      <c r="AW11" s="12">
        <f t="shared" si="32"/>
        <v>3662384.700000003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126483580.84</v>
      </c>
      <c r="BF11" s="15">
        <v>115233580.84</v>
      </c>
      <c r="BG11" s="15">
        <v>9058793.1600000001</v>
      </c>
      <c r="BH11" s="15">
        <v>126483580.84</v>
      </c>
      <c r="BI11" s="15">
        <v>115233580.84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12000000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9058793.1600000001</v>
      </c>
      <c r="CC11" s="245" t="s">
        <v>710</v>
      </c>
      <c r="CD11" s="241">
        <v>0</v>
      </c>
      <c r="CE11" s="241">
        <v>73358834.590000004</v>
      </c>
      <c r="CF11" s="241">
        <v>109965840.84</v>
      </c>
      <c r="CG11" s="241">
        <v>73358834.590000004</v>
      </c>
      <c r="CH11" s="241">
        <v>109965840.84</v>
      </c>
      <c r="CI11" s="246" t="s">
        <v>639</v>
      </c>
      <c r="CJ11" s="247">
        <v>87279468.980000004</v>
      </c>
      <c r="CK11" s="247">
        <v>23533502.629999999</v>
      </c>
      <c r="CL11" s="247">
        <v>100000646.84</v>
      </c>
      <c r="CM11" s="247">
        <v>0</v>
      </c>
    </row>
    <row r="12" spans="1:102" x14ac:dyDescent="0.25">
      <c r="A12" s="231" t="s">
        <v>645</v>
      </c>
      <c r="B12" s="232" t="s">
        <v>646</v>
      </c>
      <c r="C12" s="232" t="s">
        <v>647</v>
      </c>
      <c r="D12" s="233"/>
      <c r="E12" s="234">
        <v>1312151.46</v>
      </c>
      <c r="F12" s="235">
        <v>1312151.46</v>
      </c>
      <c r="G12" s="236"/>
      <c r="H12" s="104"/>
      <c r="I12" s="237">
        <v>1312151.46</v>
      </c>
      <c r="J12" s="248"/>
      <c r="K12" s="239"/>
      <c r="L12" s="8">
        <v>1128660.33</v>
      </c>
      <c r="M12" s="240">
        <v>1198511.46</v>
      </c>
      <c r="N12" s="71"/>
      <c r="O12" s="100"/>
      <c r="P12" s="9">
        <f t="shared" si="13"/>
        <v>113640</v>
      </c>
      <c r="Q12" s="9">
        <v>113640</v>
      </c>
      <c r="R12" s="9">
        <f t="shared" si="15"/>
        <v>0</v>
      </c>
      <c r="S12" s="152">
        <v>46053</v>
      </c>
      <c r="T12" s="10"/>
      <c r="U12" s="23">
        <f t="shared" si="16"/>
        <v>0.86960310750804171</v>
      </c>
      <c r="V12" s="11">
        <f t="shared" si="17"/>
        <v>1141050.9871372138</v>
      </c>
      <c r="W12" s="11">
        <f t="shared" si="18"/>
        <v>1141050.99</v>
      </c>
      <c r="X12" s="8">
        <v>1042229.29</v>
      </c>
      <c r="Y12" s="9">
        <f t="shared" si="19"/>
        <v>98821.699999999953</v>
      </c>
      <c r="Z12" s="70">
        <v>98821.7</v>
      </c>
      <c r="AA12" s="72"/>
      <c r="AB12" s="108"/>
      <c r="AC12" s="9">
        <v>113640</v>
      </c>
      <c r="AD12" s="9">
        <f t="shared" si="22"/>
        <v>-14818.300000000003</v>
      </c>
      <c r="AE12" s="10"/>
      <c r="AF12" s="24">
        <v>0.23913587270428013</v>
      </c>
      <c r="AG12" s="11">
        <v>271004.42</v>
      </c>
      <c r="AH12" s="8">
        <v>271004.42</v>
      </c>
      <c r="AI12" s="9">
        <v>-195968.04542078159</v>
      </c>
      <c r="AJ12" s="9">
        <v>27243.59</v>
      </c>
      <c r="AK12" s="10"/>
      <c r="AL12" s="11">
        <f t="shared" si="24"/>
        <v>870046.57000000007</v>
      </c>
      <c r="AM12" s="8">
        <v>771224.87</v>
      </c>
      <c r="AN12" s="9">
        <f t="shared" si="26"/>
        <v>294789.74542078155</v>
      </c>
      <c r="AO12" s="9">
        <f t="shared" si="27"/>
        <v>71578.11</v>
      </c>
      <c r="AP12" s="10"/>
      <c r="AQ12" s="25">
        <f t="shared" si="28"/>
        <v>171100.46999999997</v>
      </c>
      <c r="AR12" s="25">
        <f t="shared" si="29"/>
        <v>156282.16999999993</v>
      </c>
      <c r="AS12" s="25">
        <f t="shared" si="30"/>
        <v>14818.300000000003</v>
      </c>
      <c r="AT12" s="10"/>
      <c r="AU12" s="12">
        <v>1160666.6000000001</v>
      </c>
      <c r="AV12" s="12" t="str">
        <f t="shared" si="31"/>
        <v xml:space="preserve"> </v>
      </c>
      <c r="AW12" s="12">
        <f t="shared" si="32"/>
        <v>19615.610000000102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1312151.46</v>
      </c>
      <c r="BF12" s="15">
        <v>1198511.46</v>
      </c>
      <c r="BG12" s="15">
        <v>98821.7</v>
      </c>
      <c r="BH12" s="15">
        <v>1312151.46</v>
      </c>
      <c r="BI12" s="15">
        <v>1198511.46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113640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>
        <v>98821.7</v>
      </c>
      <c r="CC12" s="245" t="s">
        <v>710</v>
      </c>
      <c r="CD12" s="241">
        <v>0</v>
      </c>
      <c r="CE12" s="241">
        <v>313781.34000000003</v>
      </c>
      <c r="CF12" s="241">
        <v>1133265.44</v>
      </c>
      <c r="CG12" s="241">
        <v>271004.42</v>
      </c>
      <c r="CH12" s="241">
        <v>1133265.44</v>
      </c>
      <c r="CI12" s="246" t="s">
        <v>639</v>
      </c>
      <c r="CJ12" s="247">
        <v>1042229.29</v>
      </c>
      <c r="CK12" s="247">
        <v>771224.87</v>
      </c>
      <c r="CL12" s="247">
        <v>1160666.6000000001</v>
      </c>
      <c r="CM12" s="247">
        <v>0</v>
      </c>
    </row>
    <row r="13" spans="1:102" x14ac:dyDescent="0.25">
      <c r="A13" s="231" t="s">
        <v>648</v>
      </c>
      <c r="B13" s="232" t="s">
        <v>649</v>
      </c>
      <c r="C13" s="232" t="s">
        <v>650</v>
      </c>
      <c r="D13" s="233"/>
      <c r="E13" s="234">
        <v>14969566</v>
      </c>
      <c r="F13" s="235">
        <v>14969566</v>
      </c>
      <c r="G13" s="236"/>
      <c r="H13" s="104"/>
      <c r="I13" s="237">
        <v>14969566</v>
      </c>
      <c r="J13" s="248"/>
      <c r="K13" s="239"/>
      <c r="L13" s="8">
        <v>13843040.529999999</v>
      </c>
      <c r="M13" s="240">
        <v>13839617</v>
      </c>
      <c r="N13" s="71"/>
      <c r="O13" s="100"/>
      <c r="P13" s="9">
        <f t="shared" si="13"/>
        <v>1129949</v>
      </c>
      <c r="Q13" s="9">
        <v>1129949</v>
      </c>
      <c r="R13" s="9">
        <f t="shared" si="15"/>
        <v>0</v>
      </c>
      <c r="S13" s="152">
        <v>46376</v>
      </c>
      <c r="T13" s="10"/>
      <c r="U13" s="23">
        <f t="shared" si="16"/>
        <v>0.60741896253342853</v>
      </c>
      <c r="V13" s="11">
        <f t="shared" si="17"/>
        <v>9092798.2492956854</v>
      </c>
      <c r="W13" s="11">
        <f t="shared" si="18"/>
        <v>9092823.9700000007</v>
      </c>
      <c r="X13" s="8">
        <v>8406445.8000000007</v>
      </c>
      <c r="Y13" s="9">
        <f t="shared" si="19"/>
        <v>686378.16999999993</v>
      </c>
      <c r="Z13" s="70">
        <v>686378.17</v>
      </c>
      <c r="AA13" s="71"/>
      <c r="AB13" s="108"/>
      <c r="AC13" s="9">
        <v>1129949</v>
      </c>
      <c r="AD13" s="9">
        <f t="shared" si="22"/>
        <v>-443570.82999999996</v>
      </c>
      <c r="AE13" s="10"/>
      <c r="AF13" s="24">
        <v>0.26536222539149051</v>
      </c>
      <c r="AG13" s="11">
        <v>1352329.42</v>
      </c>
      <c r="AH13" s="8">
        <v>1352329.42</v>
      </c>
      <c r="AI13" s="9">
        <v>-298216.73047807976</v>
      </c>
      <c r="AJ13" s="9">
        <v>90331.45</v>
      </c>
      <c r="AK13" s="10"/>
      <c r="AL13" s="11">
        <f t="shared" si="24"/>
        <v>7740494.5500000007</v>
      </c>
      <c r="AM13" s="8">
        <v>7054116.3799999999</v>
      </c>
      <c r="AN13" s="9">
        <f t="shared" si="26"/>
        <v>984594.90047807968</v>
      </c>
      <c r="AO13" s="9">
        <f t="shared" si="27"/>
        <v>596046.72000000009</v>
      </c>
      <c r="AP13" s="10"/>
      <c r="AQ13" s="25">
        <f t="shared" si="28"/>
        <v>5876742.0299999993</v>
      </c>
      <c r="AR13" s="25">
        <f t="shared" si="29"/>
        <v>5433171.1999999993</v>
      </c>
      <c r="AS13" s="25">
        <f t="shared" si="30"/>
        <v>443570.82999999996</v>
      </c>
      <c r="AT13" s="10"/>
      <c r="AU13" s="12">
        <v>9702651.7699999996</v>
      </c>
      <c r="AV13" s="12" t="str">
        <f t="shared" si="31"/>
        <v xml:space="preserve"> </v>
      </c>
      <c r="AW13" s="12">
        <f t="shared" si="32"/>
        <v>609827.79999999888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14969566</v>
      </c>
      <c r="BF13" s="15">
        <v>13839617</v>
      </c>
      <c r="BG13" s="15">
        <v>686378.17</v>
      </c>
      <c r="BH13" s="15">
        <v>14969566</v>
      </c>
      <c r="BI13" s="15">
        <v>13839617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853444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686378.17</v>
      </c>
      <c r="CC13" s="245" t="s">
        <v>710</v>
      </c>
      <c r="CD13" s="241">
        <v>0</v>
      </c>
      <c r="CE13" s="241">
        <v>3972353.97</v>
      </c>
      <c r="CF13" s="241">
        <v>5096164</v>
      </c>
      <c r="CG13" s="241">
        <v>1352329.42</v>
      </c>
      <c r="CH13" s="241">
        <v>5096164</v>
      </c>
      <c r="CI13" s="246" t="s">
        <v>639</v>
      </c>
      <c r="CJ13" s="247">
        <v>8406445.8000000007</v>
      </c>
      <c r="CK13" s="247">
        <v>7054116.3799999999</v>
      </c>
      <c r="CL13" s="247">
        <v>9702651.7699999996</v>
      </c>
      <c r="CM13" s="247">
        <v>0</v>
      </c>
    </row>
    <row r="14" spans="1:102" x14ac:dyDescent="0.25">
      <c r="A14" s="231" t="s">
        <v>651</v>
      </c>
      <c r="B14" s="232" t="s">
        <v>652</v>
      </c>
      <c r="C14" s="232" t="s">
        <v>653</v>
      </c>
      <c r="D14" s="233"/>
      <c r="E14" s="234">
        <v>60980234</v>
      </c>
      <c r="F14" s="235">
        <v>60980234</v>
      </c>
      <c r="G14" s="236"/>
      <c r="H14" s="104"/>
      <c r="I14" s="237">
        <v>60980234</v>
      </c>
      <c r="J14" s="248"/>
      <c r="K14" s="239"/>
      <c r="L14" s="8">
        <v>43112639.979999997</v>
      </c>
      <c r="M14" s="240">
        <v>45980234</v>
      </c>
      <c r="N14" s="72"/>
      <c r="O14" s="100"/>
      <c r="P14" s="9">
        <f t="shared" si="13"/>
        <v>15000000</v>
      </c>
      <c r="Q14" s="9">
        <v>13600000</v>
      </c>
      <c r="R14" s="9">
        <f t="shared" si="15"/>
        <v>1400000</v>
      </c>
      <c r="S14" s="152">
        <v>46081</v>
      </c>
      <c r="T14" s="10"/>
      <c r="U14" s="23">
        <f t="shared" si="16"/>
        <v>0.92939551634295725</v>
      </c>
      <c r="V14" s="11">
        <f t="shared" si="17"/>
        <v>56674756.06514436</v>
      </c>
      <c r="W14" s="11">
        <f t="shared" si="18"/>
        <v>56674835.390000001</v>
      </c>
      <c r="X14" s="8">
        <v>42733823.32</v>
      </c>
      <c r="Y14" s="9">
        <f t="shared" si="19"/>
        <v>13941012.07</v>
      </c>
      <c r="Z14" s="70">
        <v>13941012.07</v>
      </c>
      <c r="AA14" s="72"/>
      <c r="AB14" s="108"/>
      <c r="AC14" s="9">
        <v>13600000</v>
      </c>
      <c r="AD14" s="9">
        <f t="shared" si="22"/>
        <v>341012.0700000003</v>
      </c>
      <c r="AE14" s="10"/>
      <c r="AF14" s="24">
        <v>8.7494840446493694E-2</v>
      </c>
      <c r="AG14" s="11">
        <v>5052119.6399999997</v>
      </c>
      <c r="AH14" s="8">
        <v>5052119.6399999997</v>
      </c>
      <c r="AI14" s="9">
        <v>-4610085.2381816022</v>
      </c>
      <c r="AJ14" s="9">
        <v>510849.94</v>
      </c>
      <c r="AK14" s="10"/>
      <c r="AL14" s="11">
        <f t="shared" si="24"/>
        <v>51622715.75</v>
      </c>
      <c r="AM14" s="8">
        <v>37681703.68</v>
      </c>
      <c r="AN14" s="9">
        <f t="shared" si="26"/>
        <v>18551097.308181603</v>
      </c>
      <c r="AO14" s="9">
        <f t="shared" si="27"/>
        <v>13430162.130000001</v>
      </c>
      <c r="AP14" s="10"/>
      <c r="AQ14" s="25">
        <f t="shared" si="28"/>
        <v>4305398.6099999994</v>
      </c>
      <c r="AR14" s="25">
        <f t="shared" si="29"/>
        <v>3246410.6799999997</v>
      </c>
      <c r="AS14" s="25">
        <f t="shared" si="30"/>
        <v>1058987.9299999997</v>
      </c>
      <c r="AT14" s="10"/>
      <c r="AU14" s="12">
        <v>60980234</v>
      </c>
      <c r="AV14" s="12" t="str">
        <f t="shared" si="31"/>
        <v xml:space="preserve"> </v>
      </c>
      <c r="AW14" s="12">
        <f t="shared" si="32"/>
        <v>4305398.6099999994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60980234</v>
      </c>
      <c r="BF14" s="15">
        <v>45980234</v>
      </c>
      <c r="BG14" s="15">
        <v>13941012.07</v>
      </c>
      <c r="BH14" s="15">
        <v>60980234</v>
      </c>
      <c r="BI14" s="15">
        <v>45980234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13500000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13941012.07</v>
      </c>
      <c r="CC14" s="245" t="s">
        <v>710</v>
      </c>
      <c r="CD14" s="241">
        <v>0</v>
      </c>
      <c r="CE14" s="241">
        <v>5052119.6399999997</v>
      </c>
      <c r="CF14" s="241">
        <v>57741915</v>
      </c>
      <c r="CG14" s="241">
        <v>5052119.6399999997</v>
      </c>
      <c r="CH14" s="241">
        <v>57741915</v>
      </c>
      <c r="CI14" s="246" t="s">
        <v>639</v>
      </c>
      <c r="CJ14" s="247">
        <v>42733823.32</v>
      </c>
      <c r="CK14" s="247">
        <v>37681703.68</v>
      </c>
      <c r="CL14" s="247">
        <v>60980234</v>
      </c>
      <c r="CM14" s="247">
        <v>0</v>
      </c>
    </row>
    <row r="15" spans="1:102" x14ac:dyDescent="0.25">
      <c r="A15" s="231" t="s">
        <v>654</v>
      </c>
      <c r="B15" s="232" t="s">
        <v>655</v>
      </c>
      <c r="C15" s="232" t="s">
        <v>656</v>
      </c>
      <c r="D15" s="233"/>
      <c r="E15" s="234">
        <v>10658200</v>
      </c>
      <c r="F15" s="235">
        <v>10658200</v>
      </c>
      <c r="G15" s="236"/>
      <c r="H15" s="104"/>
      <c r="I15" s="237">
        <v>10658200</v>
      </c>
      <c r="J15" s="248"/>
      <c r="K15" s="239"/>
      <c r="L15" s="8">
        <v>10066642.380000001</v>
      </c>
      <c r="M15" s="240">
        <v>10079352</v>
      </c>
      <c r="N15" s="72"/>
      <c r="O15" s="100"/>
      <c r="P15" s="9">
        <f t="shared" si="13"/>
        <v>578848</v>
      </c>
      <c r="Q15" s="9">
        <v>578848</v>
      </c>
      <c r="R15" s="9">
        <f t="shared" si="15"/>
        <v>0</v>
      </c>
      <c r="S15" s="152">
        <v>46351</v>
      </c>
      <c r="T15" s="10"/>
      <c r="U15" s="23">
        <f t="shared" si="16"/>
        <v>0.48711110992055839</v>
      </c>
      <c r="V15" s="11">
        <f t="shared" si="17"/>
        <v>5191727.6317552952</v>
      </c>
      <c r="W15" s="11">
        <f t="shared" si="18"/>
        <v>5192512.74</v>
      </c>
      <c r="X15" s="8">
        <v>4909764.34</v>
      </c>
      <c r="Y15" s="9">
        <f t="shared" si="19"/>
        <v>282748.40000000037</v>
      </c>
      <c r="Z15" s="70">
        <v>282748.40000000002</v>
      </c>
      <c r="AA15" s="71"/>
      <c r="AB15" s="108"/>
      <c r="AC15" s="9">
        <v>578848</v>
      </c>
      <c r="AD15" s="9">
        <f t="shared" si="22"/>
        <v>-296099.59999999998</v>
      </c>
      <c r="AE15" s="10"/>
      <c r="AF15" s="24">
        <v>1.8445242746700445E-2</v>
      </c>
      <c r="AG15" s="11">
        <v>185584.08</v>
      </c>
      <c r="AH15" s="8">
        <v>185584.08</v>
      </c>
      <c r="AI15" s="9">
        <v>-182160.93659447692</v>
      </c>
      <c r="AJ15" s="9">
        <v>0</v>
      </c>
      <c r="AK15" s="10"/>
      <c r="AL15" s="11">
        <f t="shared" si="24"/>
        <v>5006928.66</v>
      </c>
      <c r="AM15" s="8">
        <v>4724180.26</v>
      </c>
      <c r="AN15" s="9">
        <f t="shared" si="26"/>
        <v>464909.3365944773</v>
      </c>
      <c r="AO15" s="9">
        <f t="shared" si="27"/>
        <v>282748.40000000002</v>
      </c>
      <c r="AP15" s="10"/>
      <c r="AQ15" s="25">
        <f t="shared" si="28"/>
        <v>5465687.2599999998</v>
      </c>
      <c r="AR15" s="25">
        <f t="shared" si="29"/>
        <v>5169587.66</v>
      </c>
      <c r="AS15" s="25">
        <f t="shared" si="30"/>
        <v>296099.59999999998</v>
      </c>
      <c r="AT15" s="10"/>
      <c r="AU15" s="12">
        <v>5756926.0999999996</v>
      </c>
      <c r="AV15" s="12" t="str">
        <f t="shared" si="31"/>
        <v xml:space="preserve"> </v>
      </c>
      <c r="AW15" s="12">
        <f t="shared" si="32"/>
        <v>564413.3599999994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10658200</v>
      </c>
      <c r="BF15" s="15">
        <v>10079352</v>
      </c>
      <c r="BG15" s="15">
        <v>282748.40000000002</v>
      </c>
      <c r="BH15" s="15">
        <v>10658200</v>
      </c>
      <c r="BI15" s="15">
        <v>10079352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596848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282748.40000000002</v>
      </c>
      <c r="CC15" s="245" t="s">
        <v>710</v>
      </c>
      <c r="CD15" s="241">
        <v>0</v>
      </c>
      <c r="CE15" s="241">
        <v>185584.08</v>
      </c>
      <c r="CF15" s="241">
        <v>10061352</v>
      </c>
      <c r="CG15" s="241">
        <v>185584.08</v>
      </c>
      <c r="CH15" s="241">
        <v>10061352</v>
      </c>
      <c r="CI15" s="246" t="s">
        <v>639</v>
      </c>
      <c r="CJ15" s="247">
        <v>4909764.34</v>
      </c>
      <c r="CK15" s="247">
        <v>4724180.26</v>
      </c>
      <c r="CL15" s="247">
        <v>5756926.0999999996</v>
      </c>
      <c r="CM15" s="247">
        <v>0</v>
      </c>
    </row>
    <row r="16" spans="1:102" x14ac:dyDescent="0.25">
      <c r="A16" s="231" t="s">
        <v>657</v>
      </c>
      <c r="B16" s="232" t="s">
        <v>658</v>
      </c>
      <c r="C16" s="232" t="s">
        <v>659</v>
      </c>
      <c r="D16" s="233"/>
      <c r="E16" s="234">
        <v>19974489.34</v>
      </c>
      <c r="F16" s="235">
        <v>19974489.34</v>
      </c>
      <c r="G16" s="236"/>
      <c r="H16" s="104"/>
      <c r="I16" s="237">
        <v>19974489.34</v>
      </c>
      <c r="J16" s="248"/>
      <c r="K16" s="239"/>
      <c r="L16" s="8">
        <v>18167210.039999999</v>
      </c>
      <c r="M16" s="240">
        <v>18628948.34</v>
      </c>
      <c r="N16" s="72"/>
      <c r="O16" s="100"/>
      <c r="P16" s="9">
        <f t="shared" si="13"/>
        <v>1345541</v>
      </c>
      <c r="Q16" s="9">
        <v>1345541</v>
      </c>
      <c r="R16" s="9">
        <f t="shared" si="15"/>
        <v>0</v>
      </c>
      <c r="S16" s="152">
        <v>46203</v>
      </c>
      <c r="T16" s="10"/>
      <c r="U16" s="23">
        <f t="shared" si="16"/>
        <v>0.72160973473395762</v>
      </c>
      <c r="V16" s="11">
        <f t="shared" si="17"/>
        <v>14413785.954083664</v>
      </c>
      <c r="W16" s="11">
        <f t="shared" si="18"/>
        <v>14416095.68</v>
      </c>
      <c r="X16" s="8">
        <v>13442830.470000001</v>
      </c>
      <c r="Y16" s="9">
        <f t="shared" si="19"/>
        <v>973265.20999999903</v>
      </c>
      <c r="Z16" s="70">
        <v>973265.21</v>
      </c>
      <c r="AA16" s="72"/>
      <c r="AB16" s="108"/>
      <c r="AC16" s="9">
        <v>1345541</v>
      </c>
      <c r="AD16" s="9">
        <f t="shared" si="22"/>
        <v>-372275.79000000004</v>
      </c>
      <c r="AE16" s="10"/>
      <c r="AF16" s="24">
        <v>7.8012764528891429E-2</v>
      </c>
      <c r="AG16" s="11">
        <v>1429840.65</v>
      </c>
      <c r="AH16" s="8">
        <v>1429840.65</v>
      </c>
      <c r="AI16" s="9">
        <v>-1318294.8280577129</v>
      </c>
      <c r="AJ16" s="9">
        <v>0</v>
      </c>
      <c r="AK16" s="10"/>
      <c r="AL16" s="11">
        <f t="shared" si="24"/>
        <v>12986255.029999999</v>
      </c>
      <c r="AM16" s="8">
        <v>12012989.82</v>
      </c>
      <c r="AN16" s="9">
        <f t="shared" si="26"/>
        <v>2291560.0380577119</v>
      </c>
      <c r="AO16" s="9">
        <f t="shared" si="27"/>
        <v>973265.21</v>
      </c>
      <c r="AP16" s="10"/>
      <c r="AQ16" s="25">
        <f t="shared" si="28"/>
        <v>5558393.6600000001</v>
      </c>
      <c r="AR16" s="25">
        <f t="shared" si="29"/>
        <v>5186117.8699999992</v>
      </c>
      <c r="AS16" s="25">
        <f t="shared" si="30"/>
        <v>372275.79000000004</v>
      </c>
      <c r="AT16" s="10"/>
      <c r="AU16" s="12">
        <v>17724874.010000002</v>
      </c>
      <c r="AV16" s="12" t="str">
        <f t="shared" si="31"/>
        <v xml:space="preserve"> </v>
      </c>
      <c r="AW16" s="12">
        <f t="shared" si="32"/>
        <v>3308778.3300000019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19974489.34</v>
      </c>
      <c r="BF16" s="15">
        <v>18628948.34</v>
      </c>
      <c r="BG16" s="15">
        <v>973265.21</v>
      </c>
      <c r="BH16" s="15">
        <v>19974489.34</v>
      </c>
      <c r="BI16" s="15">
        <v>18628948.34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1212185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973265.21</v>
      </c>
      <c r="CC16" s="245" t="s">
        <v>710</v>
      </c>
      <c r="CD16" s="241">
        <v>0</v>
      </c>
      <c r="CE16" s="241">
        <v>1429840.65</v>
      </c>
      <c r="CF16" s="241">
        <v>18328291</v>
      </c>
      <c r="CG16" s="241">
        <v>1429840.65</v>
      </c>
      <c r="CH16" s="241">
        <v>18328291</v>
      </c>
      <c r="CI16" s="246" t="s">
        <v>639</v>
      </c>
      <c r="CJ16" s="247">
        <v>13442830.470000001</v>
      </c>
      <c r="CK16" s="247">
        <v>12012989.82</v>
      </c>
      <c r="CL16" s="247">
        <v>17724874.010000002</v>
      </c>
      <c r="CM16" s="247">
        <v>0</v>
      </c>
    </row>
    <row r="17" spans="1:91" x14ac:dyDescent="0.25">
      <c r="A17" s="231" t="s">
        <v>660</v>
      </c>
      <c r="B17" s="232" t="s">
        <v>661</v>
      </c>
      <c r="C17" s="232" t="s">
        <v>662</v>
      </c>
      <c r="D17" s="233"/>
      <c r="E17" s="234">
        <v>562824.68000000005</v>
      </c>
      <c r="F17" s="235">
        <v>562824.68000000005</v>
      </c>
      <c r="G17" s="236"/>
      <c r="H17" s="104"/>
      <c r="I17" s="237">
        <v>562824.68000000005</v>
      </c>
      <c r="J17" s="248"/>
      <c r="K17" s="239"/>
      <c r="L17" s="8">
        <v>453334.31</v>
      </c>
      <c r="M17" s="240">
        <v>454520.68</v>
      </c>
      <c r="N17" s="72"/>
      <c r="O17" s="100"/>
      <c r="P17" s="9">
        <f t="shared" si="13"/>
        <v>108304.00000000006</v>
      </c>
      <c r="Q17" s="9">
        <v>108303.99999999994</v>
      </c>
      <c r="R17" s="9">
        <f t="shared" si="15"/>
        <v>1.1641532182693481E-10</v>
      </c>
      <c r="S17" s="152">
        <v>46053</v>
      </c>
      <c r="T17" s="10"/>
      <c r="U17" s="23">
        <f t="shared" si="16"/>
        <v>0.73605189977274521</v>
      </c>
      <c r="V17" s="11">
        <f t="shared" si="17"/>
        <v>414268.17495298741</v>
      </c>
      <c r="W17" s="11">
        <f t="shared" si="18"/>
        <v>414268.17</v>
      </c>
      <c r="X17" s="8">
        <v>334550.81</v>
      </c>
      <c r="Y17" s="9">
        <f t="shared" si="19"/>
        <v>79717.359999999986</v>
      </c>
      <c r="Z17" s="70">
        <v>79717.36</v>
      </c>
      <c r="AA17" s="71"/>
      <c r="AB17" s="108"/>
      <c r="AC17" s="9">
        <v>108303.99999999994</v>
      </c>
      <c r="AD17" s="9">
        <f t="shared" si="22"/>
        <v>-28586.639999999941</v>
      </c>
      <c r="AE17" s="10"/>
      <c r="AF17" s="24">
        <v>0.20348100674361605</v>
      </c>
      <c r="AG17" s="11">
        <v>98963.36</v>
      </c>
      <c r="AH17" s="8">
        <v>98963.36</v>
      </c>
      <c r="AI17" s="9">
        <v>-75659.874731163247</v>
      </c>
      <c r="AJ17" s="9">
        <v>12859.39</v>
      </c>
      <c r="AK17" s="10"/>
      <c r="AL17" s="11">
        <f t="shared" si="24"/>
        <v>315304.81</v>
      </c>
      <c r="AM17" s="8">
        <v>235587.45</v>
      </c>
      <c r="AN17" s="9">
        <f t="shared" si="26"/>
        <v>155377.23473116325</v>
      </c>
      <c r="AO17" s="9">
        <f t="shared" si="27"/>
        <v>66857.97</v>
      </c>
      <c r="AP17" s="10"/>
      <c r="AQ17" s="25">
        <f t="shared" si="28"/>
        <v>148556.51000000007</v>
      </c>
      <c r="AR17" s="25">
        <f t="shared" si="29"/>
        <v>119969.87</v>
      </c>
      <c r="AS17" s="25">
        <f t="shared" si="30"/>
        <v>28586.640000000058</v>
      </c>
      <c r="AT17" s="10"/>
      <c r="AU17" s="12">
        <v>549548.82999999996</v>
      </c>
      <c r="AV17" s="12" t="str">
        <f t="shared" si="31"/>
        <v xml:space="preserve"> </v>
      </c>
      <c r="AW17" s="12">
        <f t="shared" si="32"/>
        <v>135280.65999999997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562824.68000000005</v>
      </c>
      <c r="BF17" s="15">
        <v>454520.68</v>
      </c>
      <c r="BG17" s="15">
        <v>79717.36</v>
      </c>
      <c r="BH17" s="15">
        <v>562824.68000000005</v>
      </c>
      <c r="BI17" s="15">
        <v>454520.68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106999.99999999994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79717.36</v>
      </c>
      <c r="CC17" s="245" t="s">
        <v>710</v>
      </c>
      <c r="CD17" s="241">
        <v>0</v>
      </c>
      <c r="CE17" s="241">
        <v>114524.13</v>
      </c>
      <c r="CF17" s="241">
        <v>486351.83</v>
      </c>
      <c r="CG17" s="241">
        <v>98963.36</v>
      </c>
      <c r="CH17" s="241">
        <v>486351.83</v>
      </c>
      <c r="CI17" s="246" t="s">
        <v>639</v>
      </c>
      <c r="CJ17" s="247">
        <v>334550.81</v>
      </c>
      <c r="CK17" s="247">
        <v>235587.45</v>
      </c>
      <c r="CL17" s="247">
        <v>549548.82999999996</v>
      </c>
      <c r="CM17" s="247">
        <v>0</v>
      </c>
    </row>
    <row r="18" spans="1:91" x14ac:dyDescent="0.25">
      <c r="A18" s="231" t="s">
        <v>663</v>
      </c>
      <c r="B18" s="232" t="s">
        <v>664</v>
      </c>
      <c r="C18" s="232" t="s">
        <v>665</v>
      </c>
      <c r="D18" s="233"/>
      <c r="E18" s="234">
        <v>13366000</v>
      </c>
      <c r="F18" s="235">
        <v>13366000</v>
      </c>
      <c r="G18" s="236"/>
      <c r="H18" s="104"/>
      <c r="I18" s="237">
        <v>13363835</v>
      </c>
      <c r="J18" s="248"/>
      <c r="K18" s="239"/>
      <c r="L18" s="8">
        <v>12448702.050000001</v>
      </c>
      <c r="M18" s="240">
        <v>12488835</v>
      </c>
      <c r="N18" s="72"/>
      <c r="O18" s="100"/>
      <c r="P18" s="9">
        <f t="shared" si="13"/>
        <v>875000</v>
      </c>
      <c r="Q18" s="9">
        <v>875000</v>
      </c>
      <c r="R18" s="9">
        <f t="shared" si="15"/>
        <v>0</v>
      </c>
      <c r="S18" s="152">
        <v>46068</v>
      </c>
      <c r="T18" s="10"/>
      <c r="U18" s="23">
        <f t="shared" si="16"/>
        <v>0.95034613396685919</v>
      </c>
      <c r="V18" s="11">
        <f t="shared" si="17"/>
        <v>12700268.927221002</v>
      </c>
      <c r="W18" s="11">
        <f t="shared" si="18"/>
        <v>12700523.01</v>
      </c>
      <c r="X18" s="8">
        <v>11868716.060000001</v>
      </c>
      <c r="Y18" s="9">
        <f t="shared" si="19"/>
        <v>831806.94999999925</v>
      </c>
      <c r="Z18" s="70">
        <v>831806.95</v>
      </c>
      <c r="AA18" s="71"/>
      <c r="AB18" s="108"/>
      <c r="AC18" s="9">
        <v>875000</v>
      </c>
      <c r="AD18" s="9">
        <f t="shared" si="22"/>
        <v>-43193.050000000047</v>
      </c>
      <c r="AE18" s="10"/>
      <c r="AF18" s="24">
        <v>0.19719581600122668</v>
      </c>
      <c r="AG18" s="11">
        <v>2363767.71</v>
      </c>
      <c r="AH18" s="8">
        <v>2363767.71</v>
      </c>
      <c r="AI18" s="9">
        <v>-1844017.047236586</v>
      </c>
      <c r="AJ18" s="9">
        <v>0</v>
      </c>
      <c r="AK18" s="10"/>
      <c r="AL18" s="11">
        <f t="shared" si="24"/>
        <v>10336755.300000001</v>
      </c>
      <c r="AM18" s="8">
        <v>9504948.3499999996</v>
      </c>
      <c r="AN18" s="9">
        <f t="shared" si="26"/>
        <v>2675823.9972365852</v>
      </c>
      <c r="AO18" s="9">
        <f t="shared" si="27"/>
        <v>831806.95</v>
      </c>
      <c r="AP18" s="10"/>
      <c r="AQ18" s="25">
        <f t="shared" si="28"/>
        <v>663311.99000000022</v>
      </c>
      <c r="AR18" s="25">
        <f t="shared" si="29"/>
        <v>620118.93999999948</v>
      </c>
      <c r="AS18" s="25">
        <f t="shared" si="30"/>
        <v>43193.050000000047</v>
      </c>
      <c r="AT18" s="10"/>
      <c r="AU18" s="12">
        <v>13362800</v>
      </c>
      <c r="AV18" s="12" t="str">
        <f t="shared" si="31"/>
        <v xml:space="preserve"> </v>
      </c>
      <c r="AW18" s="12">
        <f t="shared" si="32"/>
        <v>662276.99000000022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13363835</v>
      </c>
      <c r="BF18" s="15">
        <v>12488835</v>
      </c>
      <c r="BG18" s="15">
        <v>831806.95</v>
      </c>
      <c r="BH18" s="15">
        <v>13363835</v>
      </c>
      <c r="BI18" s="15">
        <v>12488835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721457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831806.95</v>
      </c>
      <c r="CC18" s="245" t="s">
        <v>710</v>
      </c>
      <c r="CD18" s="241">
        <v>0</v>
      </c>
      <c r="CE18" s="241">
        <v>2635708.37</v>
      </c>
      <c r="CF18" s="241">
        <v>11986906</v>
      </c>
      <c r="CG18" s="241">
        <v>2363767.71</v>
      </c>
      <c r="CH18" s="241">
        <v>11986906</v>
      </c>
      <c r="CI18" s="246" t="s">
        <v>639</v>
      </c>
      <c r="CJ18" s="247">
        <v>11868716.060000001</v>
      </c>
      <c r="CK18" s="247">
        <v>9504948.3499999996</v>
      </c>
      <c r="CL18" s="247">
        <v>13362800</v>
      </c>
      <c r="CM18" s="247">
        <v>0</v>
      </c>
    </row>
    <row r="19" spans="1:91" x14ac:dyDescent="0.25">
      <c r="A19" s="231" t="s">
        <v>666</v>
      </c>
      <c r="B19" s="232" t="s">
        <v>667</v>
      </c>
      <c r="C19" s="232" t="s">
        <v>653</v>
      </c>
      <c r="D19" s="233"/>
      <c r="E19" s="234">
        <v>0</v>
      </c>
      <c r="F19" s="235">
        <v>0</v>
      </c>
      <c r="G19" s="236"/>
      <c r="H19" s="104"/>
      <c r="I19" s="237">
        <f t="shared" si="11"/>
        <v>0</v>
      </c>
      <c r="J19" s="238"/>
      <c r="K19" s="239"/>
      <c r="L19" s="8">
        <v>-1783276.82</v>
      </c>
      <c r="M19" s="240">
        <v>-1783379.97</v>
      </c>
      <c r="N19" s="72"/>
      <c r="O19" s="100"/>
      <c r="P19" s="9">
        <f t="shared" si="13"/>
        <v>1783379.97</v>
      </c>
      <c r="Q19" s="9">
        <v>1800000</v>
      </c>
      <c r="R19" s="9">
        <f t="shared" si="15"/>
        <v>-16620.030000000028</v>
      </c>
      <c r="S19" s="152">
        <v>46081</v>
      </c>
      <c r="T19" s="10"/>
      <c r="U19" s="23">
        <f t="shared" si="16"/>
        <v>0.99994216039109163</v>
      </c>
      <c r="V19" s="11">
        <f t="shared" si="17"/>
        <v>0</v>
      </c>
      <c r="W19" s="11">
        <f t="shared" si="18"/>
        <v>103.14999999990687</v>
      </c>
      <c r="X19" s="8">
        <v>-1783276.82</v>
      </c>
      <c r="Y19" s="9">
        <f t="shared" si="19"/>
        <v>1783379.97</v>
      </c>
      <c r="Z19" s="70">
        <v>1783379.97</v>
      </c>
      <c r="AA19" s="71"/>
      <c r="AB19" s="108"/>
      <c r="AC19" s="9">
        <v>1800000</v>
      </c>
      <c r="AD19" s="9">
        <f t="shared" si="22"/>
        <v>-16620.030000000028</v>
      </c>
      <c r="AE19" s="10"/>
      <c r="AF19" s="24">
        <v>0.44795829599999998</v>
      </c>
      <c r="AG19" s="11">
        <v>-559947.87</v>
      </c>
      <c r="AH19" s="8">
        <v>-559947.87</v>
      </c>
      <c r="AI19" s="9">
        <v>309114.57630597043</v>
      </c>
      <c r="AJ19" s="9">
        <v>571197.48</v>
      </c>
      <c r="AK19" s="10"/>
      <c r="AL19" s="11">
        <f t="shared" si="24"/>
        <v>560051.0199999999</v>
      </c>
      <c r="AM19" s="8">
        <v>-1223328.95</v>
      </c>
      <c r="AN19" s="9">
        <f t="shared" si="26"/>
        <v>1474265.3936940297</v>
      </c>
      <c r="AO19" s="9">
        <f t="shared" si="27"/>
        <v>1212182.49</v>
      </c>
      <c r="AP19" s="10"/>
      <c r="AQ19" s="25">
        <f t="shared" si="28"/>
        <v>-103.14999999990687</v>
      </c>
      <c r="AR19" s="25">
        <f t="shared" si="29"/>
        <v>-103.14999999990687</v>
      </c>
      <c r="AS19" s="25">
        <f t="shared" si="30"/>
        <v>0</v>
      </c>
      <c r="AT19" s="10"/>
      <c r="AU19" s="12">
        <v>0</v>
      </c>
      <c r="AV19" s="12">
        <f t="shared" si="31"/>
        <v>103.14999999990687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/>
      <c r="BD19" s="242" t="s">
        <v>630</v>
      </c>
      <c r="BE19" s="241">
        <v>0</v>
      </c>
      <c r="BF19" s="15">
        <v>-1783379.97</v>
      </c>
      <c r="BG19" s="15">
        <v>1783379.97</v>
      </c>
      <c r="BH19" s="241">
        <v>0</v>
      </c>
      <c r="BI19" s="15">
        <v>-1783379.97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1800000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1783379.97</v>
      </c>
      <c r="CC19" s="245" t="s">
        <v>710</v>
      </c>
      <c r="CD19" s="241">
        <v>0</v>
      </c>
      <c r="CE19" s="241">
        <v>-559947.87</v>
      </c>
      <c r="CF19" s="241">
        <v>-1250000</v>
      </c>
      <c r="CG19" s="241">
        <v>-559947.87</v>
      </c>
      <c r="CH19" s="241">
        <v>-1250000</v>
      </c>
      <c r="CI19" s="246" t="s">
        <v>639</v>
      </c>
      <c r="CJ19" s="247">
        <v>-1783276.82</v>
      </c>
      <c r="CK19" s="247">
        <v>-1223328.95</v>
      </c>
      <c r="CL19" s="247">
        <v>0</v>
      </c>
      <c r="CM19" s="247">
        <v>0</v>
      </c>
    </row>
    <row r="20" spans="1:91" x14ac:dyDescent="0.25">
      <c r="A20" s="231" t="s">
        <v>668</v>
      </c>
      <c r="B20" s="232" t="s">
        <v>669</v>
      </c>
      <c r="C20" s="232" t="s">
        <v>670</v>
      </c>
      <c r="D20" s="233"/>
      <c r="E20" s="234">
        <v>104446</v>
      </c>
      <c r="F20" s="235">
        <v>104446</v>
      </c>
      <c r="G20" s="236"/>
      <c r="H20" s="104"/>
      <c r="I20" s="237">
        <v>104446</v>
      </c>
      <c r="J20" s="238"/>
      <c r="K20" s="239"/>
      <c r="L20" s="8">
        <v>59410.82</v>
      </c>
      <c r="M20" s="240">
        <v>104446</v>
      </c>
      <c r="N20" s="72"/>
      <c r="O20" s="100"/>
      <c r="P20" s="9">
        <f t="shared" si="13"/>
        <v>0</v>
      </c>
      <c r="Q20" s="9">
        <v>0</v>
      </c>
      <c r="R20" s="9">
        <f t="shared" si="15"/>
        <v>0</v>
      </c>
      <c r="S20" s="152">
        <v>46173</v>
      </c>
      <c r="T20" s="10"/>
      <c r="U20" s="23">
        <f t="shared" si="16"/>
        <v>0.54536018612488757</v>
      </c>
      <c r="V20" s="11">
        <f t="shared" si="17"/>
        <v>56960.69000000001</v>
      </c>
      <c r="W20" s="11">
        <f t="shared" si="18"/>
        <v>56960.69</v>
      </c>
      <c r="X20" s="8">
        <v>56960.69</v>
      </c>
      <c r="Y20" s="9">
        <f t="shared" si="19"/>
        <v>0</v>
      </c>
      <c r="Z20" s="70"/>
      <c r="AA20" s="71"/>
      <c r="AB20" s="108"/>
      <c r="AC20" s="9"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56960.69</v>
      </c>
      <c r="AM20" s="8">
        <v>56960.69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47485.31</v>
      </c>
      <c r="AR20" s="25">
        <f t="shared" si="29"/>
        <v>47485.31</v>
      </c>
      <c r="AS20" s="25">
        <f t="shared" si="30"/>
        <v>0</v>
      </c>
      <c r="AT20" s="10"/>
      <c r="AU20" s="12">
        <v>59907</v>
      </c>
      <c r="AV20" s="12" t="str">
        <f t="shared" si="31"/>
        <v xml:space="preserve"> </v>
      </c>
      <c r="AW20" s="12">
        <f t="shared" si="32"/>
        <v>2946.3099999999977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104446</v>
      </c>
      <c r="BF20" s="15">
        <v>104446</v>
      </c>
      <c r="BG20" s="15"/>
      <c r="BH20" s="15">
        <v>104446</v>
      </c>
      <c r="BI20" s="15">
        <v>104446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/>
      <c r="CC20" s="245" t="s">
        <v>710</v>
      </c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639</v>
      </c>
      <c r="CJ20" s="247">
        <v>56960.69</v>
      </c>
      <c r="CK20" s="247">
        <v>56960.69</v>
      </c>
      <c r="CL20" s="247">
        <v>59907</v>
      </c>
      <c r="CM20" s="247">
        <v>0</v>
      </c>
    </row>
    <row r="21" spans="1:91" x14ac:dyDescent="0.25">
      <c r="A21" s="231" t="s">
        <v>671</v>
      </c>
      <c r="B21" s="232" t="s">
        <v>672</v>
      </c>
      <c r="C21" s="232" t="s">
        <v>659</v>
      </c>
      <c r="D21" s="233"/>
      <c r="E21" s="234">
        <v>1199000</v>
      </c>
      <c r="F21" s="235">
        <v>1199000</v>
      </c>
      <c r="G21" s="236"/>
      <c r="H21" s="104"/>
      <c r="I21" s="237">
        <v>1199000</v>
      </c>
      <c r="J21" s="238"/>
      <c r="K21" s="239"/>
      <c r="L21" s="8">
        <v>1147323.3</v>
      </c>
      <c r="M21" s="240">
        <v>1079240</v>
      </c>
      <c r="N21" s="71"/>
      <c r="O21" s="100"/>
      <c r="P21" s="9">
        <f t="shared" si="13"/>
        <v>119760</v>
      </c>
      <c r="Q21" s="9">
        <v>119760</v>
      </c>
      <c r="R21" s="9">
        <f t="shared" si="15"/>
        <v>0</v>
      </c>
      <c r="S21" s="152">
        <v>46096</v>
      </c>
      <c r="T21" s="10"/>
      <c r="U21" s="23">
        <f t="shared" si="16"/>
        <v>0.73070968459286167</v>
      </c>
      <c r="V21" s="11">
        <f t="shared" si="17"/>
        <v>876120.91182684118</v>
      </c>
      <c r="W21" s="11">
        <f t="shared" si="18"/>
        <v>876280.7</v>
      </c>
      <c r="X21" s="8">
        <v>788611.12</v>
      </c>
      <c r="Y21" s="9">
        <f t="shared" si="19"/>
        <v>87669.579999999958</v>
      </c>
      <c r="Z21" s="70">
        <v>87669.58</v>
      </c>
      <c r="AA21" s="71"/>
      <c r="AB21" s="108"/>
      <c r="AC21" s="9">
        <v>119760</v>
      </c>
      <c r="AD21" s="9">
        <f t="shared" si="22"/>
        <v>-32090.42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876280.7</v>
      </c>
      <c r="AM21" s="8">
        <v>788611.12</v>
      </c>
      <c r="AN21" s="9">
        <f t="shared" si="26"/>
        <v>87669.579999999958</v>
      </c>
      <c r="AO21" s="9">
        <f t="shared" si="27"/>
        <v>87669.58</v>
      </c>
      <c r="AP21" s="10"/>
      <c r="AQ21" s="25">
        <f t="shared" si="28"/>
        <v>322719.30000000005</v>
      </c>
      <c r="AR21" s="25">
        <f t="shared" si="29"/>
        <v>290628.88</v>
      </c>
      <c r="AS21" s="25">
        <f t="shared" si="30"/>
        <v>32090.42</v>
      </c>
      <c r="AT21" s="10"/>
      <c r="AU21" s="12">
        <v>852507.5</v>
      </c>
      <c r="AV21" s="12">
        <f t="shared" si="31"/>
        <v>23773.199999999953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1199000</v>
      </c>
      <c r="BF21" s="15">
        <v>1079240</v>
      </c>
      <c r="BG21" s="15">
        <v>87669.58</v>
      </c>
      <c r="BH21" s="15">
        <v>1199000</v>
      </c>
      <c r="BI21" s="15">
        <v>1079240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119760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87669.58</v>
      </c>
      <c r="CC21" s="245" t="s">
        <v>710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639</v>
      </c>
      <c r="CJ21" s="247">
        <v>788611.12</v>
      </c>
      <c r="CK21" s="247">
        <v>788611.12</v>
      </c>
      <c r="CL21" s="247">
        <v>852507.5</v>
      </c>
      <c r="CM21" s="247">
        <v>0</v>
      </c>
    </row>
    <row r="22" spans="1:91" x14ac:dyDescent="0.25">
      <c r="A22" s="231" t="s">
        <v>673</v>
      </c>
      <c r="B22" s="232" t="s">
        <v>674</v>
      </c>
      <c r="C22" s="232" t="s">
        <v>662</v>
      </c>
      <c r="D22" s="233"/>
      <c r="E22" s="234">
        <v>1757000</v>
      </c>
      <c r="F22" s="235">
        <v>1757000</v>
      </c>
      <c r="G22" s="236"/>
      <c r="H22" s="104"/>
      <c r="I22" s="237">
        <v>1757000</v>
      </c>
      <c r="J22" s="238"/>
      <c r="K22" s="239"/>
      <c r="L22" s="8">
        <v>1739172.38</v>
      </c>
      <c r="M22" s="240">
        <v>1690000</v>
      </c>
      <c r="N22" s="71"/>
      <c r="O22" s="100"/>
      <c r="P22" s="9">
        <f t="shared" si="13"/>
        <v>67000</v>
      </c>
      <c r="Q22" s="9">
        <v>67000</v>
      </c>
      <c r="R22" s="9">
        <f t="shared" si="15"/>
        <v>0</v>
      </c>
      <c r="S22" s="152">
        <v>46285</v>
      </c>
      <c r="T22" s="10"/>
      <c r="U22" s="23">
        <f t="shared" si="16"/>
        <v>0.14788050295857988</v>
      </c>
      <c r="V22" s="11">
        <f t="shared" si="17"/>
        <v>259826.04369822485</v>
      </c>
      <c r="W22" s="11">
        <f t="shared" si="18"/>
        <v>249918.05</v>
      </c>
      <c r="X22" s="8">
        <v>249918.05</v>
      </c>
      <c r="Y22" s="9">
        <f t="shared" si="19"/>
        <v>0</v>
      </c>
      <c r="Z22" s="70"/>
      <c r="AA22" s="71"/>
      <c r="AB22" s="108"/>
      <c r="AC22" s="9">
        <v>67000</v>
      </c>
      <c r="AD22" s="9">
        <f t="shared" si="22"/>
        <v>-67000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249918.05</v>
      </c>
      <c r="AM22" s="8">
        <v>249918.05</v>
      </c>
      <c r="AN22" s="9">
        <f t="shared" si="26"/>
        <v>0</v>
      </c>
      <c r="AO22" s="9">
        <f t="shared" si="27"/>
        <v>0</v>
      </c>
      <c r="AP22" s="10"/>
      <c r="AQ22" s="25">
        <f t="shared" si="28"/>
        <v>1507081.95</v>
      </c>
      <c r="AR22" s="25">
        <f t="shared" si="29"/>
        <v>1440081.95</v>
      </c>
      <c r="AS22" s="25">
        <f t="shared" si="30"/>
        <v>67000</v>
      </c>
      <c r="AT22" s="10"/>
      <c r="AU22" s="12">
        <v>223725</v>
      </c>
      <c r="AV22" s="12">
        <f t="shared" si="31"/>
        <v>26193.049999999988</v>
      </c>
      <c r="AW22" s="12" t="str">
        <f t="shared" si="32"/>
        <v xml:space="preserve"> 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1757000</v>
      </c>
      <c r="BF22" s="15">
        <v>1690000</v>
      </c>
      <c r="BG22" s="15"/>
      <c r="BH22" s="15">
        <v>1757000</v>
      </c>
      <c r="BI22" s="15">
        <v>1690000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87213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/>
      <c r="CC22" s="245" t="s">
        <v>710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639</v>
      </c>
      <c r="CJ22" s="247">
        <v>249918.05</v>
      </c>
      <c r="CK22" s="247">
        <v>249918.05</v>
      </c>
      <c r="CL22" s="247">
        <v>223725</v>
      </c>
      <c r="CM22" s="247">
        <v>0</v>
      </c>
    </row>
    <row r="23" spans="1:91" x14ac:dyDescent="0.25">
      <c r="A23" s="231" t="s">
        <v>675</v>
      </c>
      <c r="B23" s="232" t="s">
        <v>676</v>
      </c>
      <c r="C23" s="232" t="s">
        <v>656</v>
      </c>
      <c r="D23" s="233"/>
      <c r="E23" s="234">
        <v>10848599.449999999</v>
      </c>
      <c r="F23" s="235">
        <v>10848599.449999999</v>
      </c>
      <c r="G23" s="236"/>
      <c r="H23" s="104"/>
      <c r="I23" s="237">
        <v>10848599.449999999</v>
      </c>
      <c r="J23" s="238"/>
      <c r="K23" s="239"/>
      <c r="L23" s="8">
        <v>10171482.859999999</v>
      </c>
      <c r="M23" s="240">
        <v>10261252.449999999</v>
      </c>
      <c r="N23" s="71"/>
      <c r="O23" s="100"/>
      <c r="P23" s="9">
        <f t="shared" si="13"/>
        <v>587347</v>
      </c>
      <c r="Q23" s="9">
        <v>587347</v>
      </c>
      <c r="R23" s="9">
        <f t="shared" si="15"/>
        <v>0</v>
      </c>
      <c r="S23" s="152">
        <v>46366</v>
      </c>
      <c r="T23" s="10"/>
      <c r="U23" s="23">
        <f t="shared" si="16"/>
        <v>5.5671911668053742E-2</v>
      </c>
      <c r="V23" s="11">
        <f t="shared" si="17"/>
        <v>603962.27030249638</v>
      </c>
      <c r="W23" s="11">
        <f t="shared" si="18"/>
        <v>571263.54</v>
      </c>
      <c r="X23" s="8">
        <v>571263.54</v>
      </c>
      <c r="Y23" s="9">
        <f t="shared" si="19"/>
        <v>0</v>
      </c>
      <c r="Z23" s="70"/>
      <c r="AA23" s="71"/>
      <c r="AB23" s="108"/>
      <c r="AC23" s="9">
        <v>587347</v>
      </c>
      <c r="AD23" s="9">
        <f t="shared" si="22"/>
        <v>-587347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571263.54</v>
      </c>
      <c r="AM23" s="8">
        <v>571263.54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10277335.91</v>
      </c>
      <c r="AR23" s="25">
        <f t="shared" si="29"/>
        <v>9689988.9100000001</v>
      </c>
      <c r="AS23" s="25">
        <f t="shared" si="30"/>
        <v>587347</v>
      </c>
      <c r="AT23" s="10"/>
      <c r="AU23" s="12">
        <v>774607.2</v>
      </c>
      <c r="AV23" s="12" t="str">
        <f t="shared" si="31"/>
        <v xml:space="preserve"> </v>
      </c>
      <c r="AW23" s="12">
        <f t="shared" si="32"/>
        <v>203343.65999999992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10848599.449999999</v>
      </c>
      <c r="BF23" s="15">
        <v>10261252.449999999</v>
      </c>
      <c r="BG23" s="15"/>
      <c r="BH23" s="15">
        <v>10848599.449999999</v>
      </c>
      <c r="BI23" s="15">
        <v>10261252.449999999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587347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710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639</v>
      </c>
      <c r="CJ23" s="247">
        <v>571263.54</v>
      </c>
      <c r="CK23" s="247">
        <v>571263.54</v>
      </c>
      <c r="CL23" s="247">
        <v>774607.2</v>
      </c>
      <c r="CM23" s="247">
        <v>0</v>
      </c>
    </row>
    <row r="24" spans="1:91" x14ac:dyDescent="0.25">
      <c r="A24" s="231" t="s">
        <v>677</v>
      </c>
      <c r="B24" s="232" t="s">
        <v>678</v>
      </c>
      <c r="C24" s="232" t="s">
        <v>679</v>
      </c>
      <c r="D24" s="233"/>
      <c r="E24" s="234">
        <v>6029750</v>
      </c>
      <c r="F24" s="235">
        <v>6029750</v>
      </c>
      <c r="G24" s="236"/>
      <c r="H24" s="104"/>
      <c r="I24" s="237">
        <v>6029750</v>
      </c>
      <c r="J24" s="238"/>
      <c r="K24" s="239"/>
      <c r="L24" s="8">
        <v>5853248.0700000003</v>
      </c>
      <c r="M24" s="240">
        <v>5845263</v>
      </c>
      <c r="N24" s="71"/>
      <c r="O24" s="100"/>
      <c r="P24" s="9">
        <f t="shared" si="13"/>
        <v>184487</v>
      </c>
      <c r="Q24" s="9">
        <v>184487</v>
      </c>
      <c r="R24" s="9">
        <f t="shared" si="15"/>
        <v>0</v>
      </c>
      <c r="S24" s="152">
        <v>46681</v>
      </c>
      <c r="T24" s="10"/>
      <c r="U24" s="23">
        <f t="shared" si="16"/>
        <v>1.429215075523548E-2</v>
      </c>
      <c r="V24" s="11">
        <f t="shared" si="17"/>
        <v>86178.09601638114</v>
      </c>
      <c r="W24" s="11">
        <f t="shared" si="18"/>
        <v>83541.38</v>
      </c>
      <c r="X24" s="8">
        <v>83541.38</v>
      </c>
      <c r="Y24" s="9">
        <f t="shared" si="19"/>
        <v>0</v>
      </c>
      <c r="Z24" s="70"/>
      <c r="AA24" s="71"/>
      <c r="AB24" s="108"/>
      <c r="AC24" s="9">
        <v>184487</v>
      </c>
      <c r="AD24" s="9">
        <f t="shared" si="22"/>
        <v>-184487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83541.38</v>
      </c>
      <c r="AM24" s="8">
        <v>83541.38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5946208.6200000001</v>
      </c>
      <c r="AR24" s="25">
        <f t="shared" si="29"/>
        <v>5761721.6200000001</v>
      </c>
      <c r="AS24" s="25">
        <f t="shared" si="30"/>
        <v>184487</v>
      </c>
      <c r="AT24" s="10"/>
      <c r="AU24" s="12">
        <v>259564</v>
      </c>
      <c r="AV24" s="12" t="str">
        <f t="shared" si="31"/>
        <v xml:space="preserve"> </v>
      </c>
      <c r="AW24" s="12">
        <f t="shared" si="32"/>
        <v>176022.62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6029750</v>
      </c>
      <c r="BF24" s="15">
        <v>5845263</v>
      </c>
      <c r="BG24" s="15"/>
      <c r="BH24" s="15">
        <v>6029750</v>
      </c>
      <c r="BI24" s="15">
        <v>5845263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/>
      <c r="CC24" s="245" t="s">
        <v>710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639</v>
      </c>
      <c r="CJ24" s="247">
        <v>83541.38</v>
      </c>
      <c r="CK24" s="247">
        <v>83541.38</v>
      </c>
      <c r="CL24" s="247">
        <v>259564</v>
      </c>
      <c r="CM24" s="247">
        <v>0</v>
      </c>
    </row>
    <row r="25" spans="1:91" x14ac:dyDescent="0.25">
      <c r="A25" s="231" t="s">
        <v>680</v>
      </c>
      <c r="B25" s="232" t="s">
        <v>681</v>
      </c>
      <c r="C25" s="232" t="s">
        <v>638</v>
      </c>
      <c r="D25" s="233"/>
      <c r="E25" s="234">
        <v>387260</v>
      </c>
      <c r="F25" s="235">
        <v>387260</v>
      </c>
      <c r="G25" s="236"/>
      <c r="H25" s="104"/>
      <c r="I25" s="237">
        <f t="shared" si="11"/>
        <v>387260</v>
      </c>
      <c r="J25" s="248"/>
      <c r="K25" s="239"/>
      <c r="L25" s="8">
        <v>3723.25</v>
      </c>
      <c r="M25" s="240">
        <f t="shared" si="12"/>
        <v>3723.25</v>
      </c>
      <c r="N25" s="71"/>
      <c r="O25" s="100"/>
      <c r="P25" s="9">
        <f t="shared" si="13"/>
        <v>383536.75</v>
      </c>
      <c r="Q25" s="9">
        <f t="shared" si="14"/>
        <v>0</v>
      </c>
      <c r="R25" s="9">
        <f t="shared" si="15"/>
        <v>383536.75</v>
      </c>
      <c r="S25" s="152"/>
      <c r="T25" s="10"/>
      <c r="U25" s="23">
        <f t="shared" si="16"/>
        <v>1</v>
      </c>
      <c r="V25" s="11">
        <f t="shared" si="17"/>
        <v>387260</v>
      </c>
      <c r="W25" s="11" t="str">
        <f t="shared" ca="1" si="18"/>
        <v/>
      </c>
      <c r="X25" s="8">
        <v>3723.25</v>
      </c>
      <c r="Y25" s="9">
        <f t="shared" ca="1" si="19"/>
        <v>0</v>
      </c>
      <c r="Z25" s="70">
        <f t="shared" ca="1" si="20"/>
        <v>0</v>
      </c>
      <c r="AA25" s="71"/>
      <c r="AB25" s="108"/>
      <c r="AC25" s="9">
        <f t="shared" si="21"/>
        <v>0</v>
      </c>
      <c r="AD25" s="9">
        <f t="shared" ca="1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 t="str">
        <f t="shared" ca="1" si="24"/>
        <v/>
      </c>
      <c r="AM25" s="8">
        <v>3723.25</v>
      </c>
      <c r="AN25" s="9" t="str">
        <f t="shared" ca="1" si="26"/>
        <v/>
      </c>
      <c r="AO25" s="9" t="str">
        <f t="shared" ca="1" si="27"/>
        <v/>
      </c>
      <c r="AP25" s="10"/>
      <c r="AQ25" s="25" t="str">
        <f t="shared" ca="1" si="28"/>
        <v/>
      </c>
      <c r="AR25" s="25">
        <f t="shared" si="29"/>
        <v>0</v>
      </c>
      <c r="AS25" s="25" t="str">
        <f t="shared" ca="1" si="30"/>
        <v/>
      </c>
      <c r="AT25" s="10"/>
      <c r="AU25" s="12">
        <v>0</v>
      </c>
      <c r="AV25" s="12" t="str">
        <f t="shared" ca="1" si="31"/>
        <v/>
      </c>
      <c r="AW25" s="12" t="str">
        <f t="shared" ca="1" si="32"/>
        <v/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639</v>
      </c>
      <c r="CJ25" s="247">
        <v>3723.25</v>
      </c>
      <c r="CK25" s="247">
        <v>3723.25</v>
      </c>
      <c r="CL25" s="247">
        <v>0</v>
      </c>
      <c r="CM25" s="247">
        <v>0</v>
      </c>
    </row>
    <row r="26" spans="1:91" x14ac:dyDescent="0.25">
      <c r="A26" s="231" t="s">
        <v>682</v>
      </c>
      <c r="B26" s="232" t="s">
        <v>683</v>
      </c>
      <c r="C26" s="232" t="s">
        <v>659</v>
      </c>
      <c r="D26" s="233"/>
      <c r="E26" s="234">
        <v>5304500</v>
      </c>
      <c r="F26" s="235">
        <v>5304500</v>
      </c>
      <c r="G26" s="236"/>
      <c r="H26" s="104"/>
      <c r="I26" s="237">
        <f t="shared" si="11"/>
        <v>5304500</v>
      </c>
      <c r="J26" s="248"/>
      <c r="K26" s="239"/>
      <c r="L26" s="8">
        <v>22610.33</v>
      </c>
      <c r="M26" s="240">
        <f t="shared" si="12"/>
        <v>22610.33</v>
      </c>
      <c r="N26" s="71"/>
      <c r="O26" s="100"/>
      <c r="P26" s="9">
        <f t="shared" si="13"/>
        <v>5281889.67</v>
      </c>
      <c r="Q26" s="9">
        <f t="shared" si="14"/>
        <v>0</v>
      </c>
      <c r="R26" s="9">
        <f t="shared" si="15"/>
        <v>5281889.67</v>
      </c>
      <c r="S26" s="152"/>
      <c r="T26" s="10"/>
      <c r="U26" s="23">
        <f t="shared" si="16"/>
        <v>1</v>
      </c>
      <c r="V26" s="11">
        <f t="shared" si="17"/>
        <v>5304500</v>
      </c>
      <c r="W26" s="11" t="str">
        <f t="shared" ca="1" si="18"/>
        <v/>
      </c>
      <c r="X26" s="8">
        <v>22610.33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 t="str">
        <f t="shared" ca="1" si="24"/>
        <v/>
      </c>
      <c r="AM26" s="8">
        <v>22610.33</v>
      </c>
      <c r="AN26" s="9" t="str">
        <f t="shared" ca="1" si="26"/>
        <v/>
      </c>
      <c r="AO26" s="9" t="str">
        <f t="shared" ca="1" si="27"/>
        <v/>
      </c>
      <c r="AP26" s="10"/>
      <c r="AQ26" s="25" t="str">
        <f t="shared" ca="1" si="28"/>
        <v/>
      </c>
      <c r="AR26" s="25">
        <f t="shared" si="29"/>
        <v>0</v>
      </c>
      <c r="AS26" s="25" t="str">
        <f t="shared" ca="1" si="30"/>
        <v/>
      </c>
      <c r="AT26" s="10"/>
      <c r="AU26" s="12">
        <v>661278.27</v>
      </c>
      <c r="AV26" s="12" t="str">
        <f t="shared" ca="1" si="31"/>
        <v/>
      </c>
      <c r="AW26" s="12" t="str">
        <f t="shared" ca="1" si="32"/>
        <v/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639</v>
      </c>
      <c r="CJ26" s="247">
        <v>22610.33</v>
      </c>
      <c r="CK26" s="247">
        <v>22610.33</v>
      </c>
      <c r="CL26" s="247">
        <v>661278.27</v>
      </c>
      <c r="CM26" s="247">
        <v>0</v>
      </c>
    </row>
    <row r="27" spans="1:91" x14ac:dyDescent="0.25">
      <c r="A27" s="231"/>
      <c r="B27" s="120" t="s">
        <v>684</v>
      </c>
      <c r="C27" s="232"/>
      <c r="D27" s="233"/>
      <c r="E27" s="276">
        <f>SUM(E8:E26)</f>
        <v>365112229.25999993</v>
      </c>
      <c r="F27" s="266">
        <f>SUM(F8:F26)</f>
        <v>365112229.25999993</v>
      </c>
      <c r="G27" s="236"/>
      <c r="H27" s="104"/>
      <c r="I27" s="277">
        <f>SUM(I8:I26)</f>
        <v>368131534.76999998</v>
      </c>
      <c r="J27" s="238"/>
      <c r="K27" s="239"/>
      <c r="L27" s="270">
        <f>SUM(L8:L26)</f>
        <v>324018981.25000006</v>
      </c>
      <c r="M27" s="278">
        <f>SUM(M8:M26)</f>
        <v>324934583.37999994</v>
      </c>
      <c r="N27" s="71"/>
      <c r="O27" s="100"/>
      <c r="P27" s="268">
        <f>SUM(P8:P26)</f>
        <v>43196951.390000001</v>
      </c>
      <c r="Q27" s="268">
        <f>SUM(Q8:Q26)</f>
        <v>36148145</v>
      </c>
      <c r="R27" s="268">
        <f>SUM(R8:R26)</f>
        <v>7048806.3899999997</v>
      </c>
      <c r="S27" s="152"/>
      <c r="T27" s="10"/>
      <c r="U27" s="23" t="str">
        <f t="shared" si="16"/>
        <v/>
      </c>
      <c r="V27" s="269">
        <f>SUM(V8:V26)</f>
        <v>297129432.12049961</v>
      </c>
      <c r="W27" s="269">
        <f ca="1">SUM(W8:W26)</f>
        <v>0</v>
      </c>
      <c r="X27" s="270">
        <f>SUM(X8:X26)</f>
        <v>259816658.41000003</v>
      </c>
      <c r="Y27" s="268">
        <f ca="1">SUM(Y8:Y26)</f>
        <v>0</v>
      </c>
      <c r="Z27" s="279">
        <f ca="1">SUM(Z8:Z26)</f>
        <v>0</v>
      </c>
      <c r="AA27" s="71"/>
      <c r="AB27" s="108"/>
      <c r="AC27" s="268">
        <f>SUM(AC8:AC26)</f>
        <v>36148145</v>
      </c>
      <c r="AD27" s="268">
        <f ca="1">SUM(AD8:AD26)</f>
        <v>0</v>
      </c>
      <c r="AE27" s="10"/>
      <c r="AF27" s="24"/>
      <c r="AG27" s="269">
        <f>SUM(AG8:AG26)</f>
        <v>162442943.41999999</v>
      </c>
      <c r="AH27" s="270">
        <f>SUM(AH8:AH26)</f>
        <v>162442943.41999999</v>
      </c>
      <c r="AI27" s="268">
        <f>SUM(AI8:AI26)</f>
        <v>-30331511.605613977</v>
      </c>
      <c r="AJ27" s="268">
        <f>SUM(AJ8:AJ26)</f>
        <v>13491504.959999999</v>
      </c>
      <c r="AK27" s="10"/>
      <c r="AL27" s="269">
        <f ca="1">SUM(AL8:AL26)</f>
        <v>0</v>
      </c>
      <c r="AM27" s="270">
        <f>SUM(AM8:AM26)</f>
        <v>97373714.989999995</v>
      </c>
      <c r="AN27" s="268">
        <f ca="1">SUM(AN8:AN26)</f>
        <v>0</v>
      </c>
      <c r="AO27" s="268">
        <f ca="1">SUM(AO8:AO26)</f>
        <v>0</v>
      </c>
      <c r="AP27" s="10"/>
      <c r="AQ27" s="280">
        <f ca="1">SUM(AQ8:AQ26)</f>
        <v>0</v>
      </c>
      <c r="AR27" s="280">
        <f>SUM(AR8:AR26)</f>
        <v>65117924.969999991</v>
      </c>
      <c r="AS27" s="280">
        <f ca="1">SUM(AS8:AS26)</f>
        <v>0</v>
      </c>
      <c r="AT27" s="10"/>
      <c r="AU27" s="281">
        <f>SUM(AU8:AU26)</f>
        <v>306124045.26999998</v>
      </c>
      <c r="AV27" s="281">
        <f ca="1">SUM(AV8:AV26)</f>
        <v>0</v>
      </c>
      <c r="AW27" s="281">
        <f ca="1">SUM(AW8:AW26)</f>
        <v>0</v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120" t="s">
        <v>685</v>
      </c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 t="s">
        <v>686</v>
      </c>
      <c r="B30" s="232" t="s">
        <v>687</v>
      </c>
      <c r="C30" s="232" t="s">
        <v>647</v>
      </c>
      <c r="D30" s="233"/>
      <c r="E30" s="234">
        <v>330432.26</v>
      </c>
      <c r="F30" s="235">
        <v>330432.26</v>
      </c>
      <c r="G30" s="236"/>
      <c r="H30" s="104"/>
      <c r="I30" s="237">
        <f t="shared" si="11"/>
        <v>330432.26</v>
      </c>
      <c r="J30" s="238"/>
      <c r="K30" s="239"/>
      <c r="L30" s="8">
        <v>326838.23</v>
      </c>
      <c r="M30" s="240">
        <f t="shared" si="12"/>
        <v>326838.23</v>
      </c>
      <c r="N30" s="71"/>
      <c r="O30" s="100"/>
      <c r="P30" s="9">
        <f t="shared" si="13"/>
        <v>3594.0300000000279</v>
      </c>
      <c r="Q30" s="9">
        <f t="shared" si="14"/>
        <v>0</v>
      </c>
      <c r="R30" s="9">
        <f t="shared" si="15"/>
        <v>3594.0300000000279</v>
      </c>
      <c r="S30" s="152">
        <v>45930</v>
      </c>
      <c r="T30" s="10"/>
      <c r="U30" s="23">
        <f t="shared" si="16"/>
        <v>1.015350254466866</v>
      </c>
      <c r="V30" s="11">
        <f t="shared" si="17"/>
        <v>335504.47927506163</v>
      </c>
      <c r="W30" s="11" t="str">
        <f t="shared" ca="1" si="18"/>
        <v/>
      </c>
      <c r="X30" s="8">
        <v>331855.28000000003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0.86797902913960223</v>
      </c>
      <c r="AG30" s="11">
        <v>303125.40999999997</v>
      </c>
      <c r="AH30" s="8">
        <v>303125.40999999997</v>
      </c>
      <c r="AI30" s="9">
        <v>-54181.854935981421</v>
      </c>
      <c r="AJ30" s="9">
        <v>0</v>
      </c>
      <c r="AK30" s="10"/>
      <c r="AL30" s="11" t="str">
        <f t="shared" ca="1" si="24"/>
        <v/>
      </c>
      <c r="AM30" s="8">
        <v>28729.87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-5017.0500000000466</v>
      </c>
      <c r="AS30" s="25" t="str">
        <f t="shared" ca="1" si="30"/>
        <v/>
      </c>
      <c r="AT30" s="10"/>
      <c r="AU30" s="12">
        <v>372738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2</v>
      </c>
      <c r="BN30" s="241">
        <v>0</v>
      </c>
      <c r="BO30" s="241">
        <v>40882.719999999972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286808.26</v>
      </c>
      <c r="CF30" s="241">
        <v>349231.26</v>
      </c>
      <c r="CG30" s="241">
        <v>286808.26</v>
      </c>
      <c r="CH30" s="241">
        <v>349231.26</v>
      </c>
      <c r="CI30" s="246" t="s">
        <v>639</v>
      </c>
      <c r="CJ30" s="247">
        <v>331855.28000000003</v>
      </c>
      <c r="CK30" s="247">
        <v>28729.87</v>
      </c>
      <c r="CL30" s="247">
        <v>372738</v>
      </c>
      <c r="CM30" s="247">
        <v>0</v>
      </c>
    </row>
    <row r="31" spans="1:91" x14ac:dyDescent="0.25">
      <c r="A31" s="231" t="s">
        <v>688</v>
      </c>
      <c r="B31" s="232" t="s">
        <v>689</v>
      </c>
      <c r="C31" s="232" t="s">
        <v>638</v>
      </c>
      <c r="D31" s="233"/>
      <c r="E31" s="234">
        <v>5772260</v>
      </c>
      <c r="F31" s="235">
        <v>5772260</v>
      </c>
      <c r="G31" s="236"/>
      <c r="H31" s="104"/>
      <c r="I31" s="237">
        <f t="shared" si="11"/>
        <v>5772260</v>
      </c>
      <c r="J31" s="238"/>
      <c r="K31" s="239"/>
      <c r="L31" s="8">
        <v>4488653.8</v>
      </c>
      <c r="M31" s="240">
        <f t="shared" si="12"/>
        <v>4488653.8</v>
      </c>
      <c r="N31" s="71"/>
      <c r="O31" s="100"/>
      <c r="P31" s="9">
        <f t="shared" si="13"/>
        <v>1283606.2000000002</v>
      </c>
      <c r="Q31" s="9">
        <f t="shared" si="14"/>
        <v>0</v>
      </c>
      <c r="R31" s="9">
        <f t="shared" si="15"/>
        <v>1283606.2000000002</v>
      </c>
      <c r="S31" s="152">
        <v>46022</v>
      </c>
      <c r="T31" s="10"/>
      <c r="U31" s="23">
        <f t="shared" si="16"/>
        <v>1.0096162595564846</v>
      </c>
      <c r="V31" s="11">
        <f t="shared" si="17"/>
        <v>5827767.5503875138</v>
      </c>
      <c r="W31" s="11" t="str">
        <f t="shared" ca="1" si="18"/>
        <v/>
      </c>
      <c r="X31" s="8">
        <v>4531817.8600000003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0.89268678560986447</v>
      </c>
      <c r="AG31" s="11">
        <v>4228652.84</v>
      </c>
      <c r="AH31" s="8">
        <v>4228652.84</v>
      </c>
      <c r="AI31" s="9">
        <v>371197.63514617365</v>
      </c>
      <c r="AJ31" s="9">
        <v>0</v>
      </c>
      <c r="AK31" s="10"/>
      <c r="AL31" s="11" t="str">
        <f t="shared" ca="1" si="24"/>
        <v/>
      </c>
      <c r="AM31" s="8">
        <v>303165.02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-43164.060000000522</v>
      </c>
      <c r="AS31" s="25" t="str">
        <f t="shared" ca="1" si="30"/>
        <v/>
      </c>
      <c r="AT31" s="10"/>
      <c r="AU31" s="12">
        <v>5483550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2</v>
      </c>
      <c r="BN31" s="241">
        <v>0</v>
      </c>
      <c r="BO31" s="241">
        <v>986135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5152815.6900000004</v>
      </c>
      <c r="CF31" s="241">
        <v>4736995</v>
      </c>
      <c r="CG31" s="241">
        <v>5152815.6900000004</v>
      </c>
      <c r="CH31" s="241">
        <v>4736995</v>
      </c>
      <c r="CI31" s="246" t="s">
        <v>639</v>
      </c>
      <c r="CJ31" s="247">
        <v>4531817.8600000003</v>
      </c>
      <c r="CK31" s="247">
        <v>303165.02</v>
      </c>
      <c r="CL31" s="247">
        <v>5483550</v>
      </c>
      <c r="CM31" s="247">
        <v>0</v>
      </c>
    </row>
    <row r="32" spans="1:91" x14ac:dyDescent="0.25">
      <c r="A32" s="231" t="s">
        <v>690</v>
      </c>
      <c r="B32" s="232" t="s">
        <v>691</v>
      </c>
      <c r="C32" s="232" t="s">
        <v>647</v>
      </c>
      <c r="D32" s="233"/>
      <c r="E32" s="234">
        <v>1031404.75</v>
      </c>
      <c r="F32" s="235">
        <v>1031404.75</v>
      </c>
      <c r="G32" s="236"/>
      <c r="H32" s="104"/>
      <c r="I32" s="237">
        <f t="shared" si="11"/>
        <v>1031404.75</v>
      </c>
      <c r="J32" s="238"/>
      <c r="K32" s="239"/>
      <c r="L32" s="8">
        <v>1090952.6299999999</v>
      </c>
      <c r="M32" s="240">
        <f t="shared" si="12"/>
        <v>1090952.6299999999</v>
      </c>
      <c r="N32" s="71"/>
      <c r="O32" s="100"/>
      <c r="P32" s="9">
        <f t="shared" si="13"/>
        <v>-59547.879999999888</v>
      </c>
      <c r="Q32" s="9">
        <f t="shared" si="14"/>
        <v>0</v>
      </c>
      <c r="R32" s="9">
        <f t="shared" si="15"/>
        <v>-59547.879999999888</v>
      </c>
      <c r="S32" s="152">
        <v>45991</v>
      </c>
      <c r="T32" s="10"/>
      <c r="U32" s="23">
        <f t="shared" si="16"/>
        <v>1.0703527521630338</v>
      </c>
      <c r="V32" s="11">
        <f t="shared" si="17"/>
        <v>1103966.9127565259</v>
      </c>
      <c r="W32" s="11">
        <f t="shared" si="18"/>
        <v>1108156.27</v>
      </c>
      <c r="X32" s="8">
        <v>1167704.1499999999</v>
      </c>
      <c r="Y32" s="9">
        <f t="shared" si="19"/>
        <v>-59547.879999999888</v>
      </c>
      <c r="Z32" s="70">
        <f t="shared" si="20"/>
        <v>-59547.879999999888</v>
      </c>
      <c r="AA32" s="71"/>
      <c r="AB32" s="108"/>
      <c r="AC32" s="9">
        <f t="shared" si="21"/>
        <v>0</v>
      </c>
      <c r="AD32" s="9">
        <f t="shared" si="22"/>
        <v>-59547.879999999888</v>
      </c>
      <c r="AE32" s="10"/>
      <c r="AF32" s="24">
        <v>0.83835191671689502</v>
      </c>
      <c r="AG32" s="11">
        <v>786902.05</v>
      </c>
      <c r="AH32" s="8">
        <v>786902.05</v>
      </c>
      <c r="AI32" s="9">
        <v>-61996.585334768635</v>
      </c>
      <c r="AJ32" s="9">
        <v>0</v>
      </c>
      <c r="AK32" s="10"/>
      <c r="AL32" s="11">
        <f t="shared" si="24"/>
        <v>321254.21999999997</v>
      </c>
      <c r="AM32" s="8">
        <v>380802.1</v>
      </c>
      <c r="AN32" s="9">
        <f t="shared" si="26"/>
        <v>2448.705334768747</v>
      </c>
      <c r="AO32" s="9">
        <f t="shared" si="27"/>
        <v>-59547.879999999888</v>
      </c>
      <c r="AP32" s="10"/>
      <c r="AQ32" s="25">
        <f t="shared" si="28"/>
        <v>-76751.520000000019</v>
      </c>
      <c r="AR32" s="25">
        <f t="shared" si="29"/>
        <v>-76751.520000000019</v>
      </c>
      <c r="AS32" s="25">
        <f t="shared" si="30"/>
        <v>0</v>
      </c>
      <c r="AT32" s="10"/>
      <c r="AU32" s="12">
        <v>1120182.07</v>
      </c>
      <c r="AV32" s="12" t="str">
        <f t="shared" si="31"/>
        <v xml:space="preserve"> </v>
      </c>
      <c r="AW32" s="12">
        <f t="shared" si="32"/>
        <v>12025.800000000047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2</v>
      </c>
      <c r="BN32" s="241">
        <v>0</v>
      </c>
      <c r="BO32" s="241">
        <v>-50372.729999999981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864679.2</v>
      </c>
      <c r="CF32" s="241">
        <v>938629.75</v>
      </c>
      <c r="CG32" s="241">
        <v>864679.2</v>
      </c>
      <c r="CH32" s="241">
        <v>938629.75</v>
      </c>
      <c r="CI32" s="246" t="s">
        <v>639</v>
      </c>
      <c r="CJ32" s="247">
        <v>1167704.1499999999</v>
      </c>
      <c r="CK32" s="247">
        <v>380802.1</v>
      </c>
      <c r="CL32" s="247">
        <v>1120182.07</v>
      </c>
      <c r="CM32" s="247">
        <v>0</v>
      </c>
    </row>
    <row r="33" spans="1:91" x14ac:dyDescent="0.25">
      <c r="A33" s="231" t="s">
        <v>692</v>
      </c>
      <c r="B33" s="232" t="s">
        <v>693</v>
      </c>
      <c r="C33" s="232" t="s">
        <v>659</v>
      </c>
      <c r="D33" s="233"/>
      <c r="E33" s="234">
        <v>3967189.79</v>
      </c>
      <c r="F33" s="235">
        <v>3967189.79</v>
      </c>
      <c r="G33" s="236"/>
      <c r="H33" s="104"/>
      <c r="I33" s="237">
        <f t="shared" si="11"/>
        <v>3967189.79</v>
      </c>
      <c r="J33" s="238"/>
      <c r="K33" s="239"/>
      <c r="L33" s="8">
        <v>3835415.47</v>
      </c>
      <c r="M33" s="240">
        <f t="shared" si="12"/>
        <v>3835415.47</v>
      </c>
      <c r="N33" s="71"/>
      <c r="O33" s="100"/>
      <c r="P33" s="9">
        <f t="shared" si="13"/>
        <v>131774.31999999983</v>
      </c>
      <c r="Q33" s="9">
        <f t="shared" si="14"/>
        <v>0</v>
      </c>
      <c r="R33" s="9">
        <f t="shared" si="15"/>
        <v>131774.31999999983</v>
      </c>
      <c r="S33" s="152">
        <v>45930</v>
      </c>
      <c r="T33" s="10"/>
      <c r="U33" s="23">
        <f t="shared" si="16"/>
        <v>0.99991637411839496</v>
      </c>
      <c r="V33" s="11">
        <f t="shared" si="17"/>
        <v>3966858.0302563165</v>
      </c>
      <c r="W33" s="11" t="str">
        <f t="shared" ca="1" si="18"/>
        <v/>
      </c>
      <c r="X33" s="8">
        <v>3835094.73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0.78241221499334779</v>
      </c>
      <c r="AG33" s="11">
        <v>3105459.89</v>
      </c>
      <c r="AH33" s="8">
        <v>3105459.89</v>
      </c>
      <c r="AI33" s="9">
        <v>-676870.44838281395</v>
      </c>
      <c r="AJ33" s="9">
        <v>0</v>
      </c>
      <c r="AK33" s="10"/>
      <c r="AL33" s="11" t="str">
        <f t="shared" ca="1" si="24"/>
        <v/>
      </c>
      <c r="AM33" s="8">
        <v>729634.84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320.74000000022352</v>
      </c>
      <c r="AS33" s="25" t="str">
        <f t="shared" ca="1" si="30"/>
        <v/>
      </c>
      <c r="AT33" s="10"/>
      <c r="AU33" s="12">
        <v>3967189.79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2</v>
      </c>
      <c r="BN33" s="241">
        <v>0</v>
      </c>
      <c r="BO33" s="241">
        <v>121085.87999999989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3103976.9</v>
      </c>
      <c r="CF33" s="241">
        <v>3969084.11</v>
      </c>
      <c r="CG33" s="241">
        <v>3103976.9</v>
      </c>
      <c r="CH33" s="241">
        <v>3969084.11</v>
      </c>
      <c r="CI33" s="246" t="s">
        <v>639</v>
      </c>
      <c r="CJ33" s="247">
        <v>3835094.73</v>
      </c>
      <c r="CK33" s="247">
        <v>729634.84</v>
      </c>
      <c r="CL33" s="247">
        <v>3967189.79</v>
      </c>
      <c r="CM33" s="247">
        <v>0</v>
      </c>
    </row>
    <row r="34" spans="1:91" x14ac:dyDescent="0.25">
      <c r="A34" s="231" t="s">
        <v>694</v>
      </c>
      <c r="B34" s="232" t="s">
        <v>695</v>
      </c>
      <c r="C34" s="232" t="s">
        <v>659</v>
      </c>
      <c r="D34" s="233"/>
      <c r="E34" s="234">
        <v>1991231.37</v>
      </c>
      <c r="F34" s="235">
        <v>1991231.37</v>
      </c>
      <c r="G34" s="236"/>
      <c r="H34" s="104"/>
      <c r="I34" s="237">
        <f t="shared" si="11"/>
        <v>1991231.37</v>
      </c>
      <c r="J34" s="238"/>
      <c r="K34" s="239"/>
      <c r="L34" s="8">
        <v>1758132.57</v>
      </c>
      <c r="M34" s="240">
        <f t="shared" si="12"/>
        <v>1758132.57</v>
      </c>
      <c r="N34" s="71"/>
      <c r="O34" s="100"/>
      <c r="P34" s="9">
        <f t="shared" si="13"/>
        <v>233098.80000000005</v>
      </c>
      <c r="Q34" s="9">
        <f t="shared" si="14"/>
        <v>0</v>
      </c>
      <c r="R34" s="9">
        <f t="shared" si="15"/>
        <v>233098.80000000005</v>
      </c>
      <c r="S34" s="152">
        <v>45808</v>
      </c>
      <c r="T34" s="10"/>
      <c r="U34" s="23">
        <f t="shared" si="16"/>
        <v>1</v>
      </c>
      <c r="V34" s="11">
        <f t="shared" si="17"/>
        <v>1991231.37</v>
      </c>
      <c r="W34" s="11" t="str">
        <f t="shared" ca="1" si="18"/>
        <v/>
      </c>
      <c r="X34" s="8">
        <v>1758132.57</v>
      </c>
      <c r="Y34" s="9">
        <f t="shared" ca="1" si="19"/>
        <v>0</v>
      </c>
      <c r="Z34" s="70">
        <f t="shared" ca="1" si="20"/>
        <v>0</v>
      </c>
      <c r="AA34" s="71"/>
      <c r="AB34" s="108"/>
      <c r="AC34" s="9">
        <f t="shared" si="21"/>
        <v>0</v>
      </c>
      <c r="AD34" s="9">
        <f t="shared" ca="1" si="22"/>
        <v>0</v>
      </c>
      <c r="AE34" s="10"/>
      <c r="AF34" s="24">
        <v>0.98245543599902563</v>
      </c>
      <c r="AG34" s="11">
        <v>1730330.97</v>
      </c>
      <c r="AH34" s="8">
        <v>1730330.97</v>
      </c>
      <c r="AI34" s="9">
        <v>191641.90330791054</v>
      </c>
      <c r="AJ34" s="9">
        <v>0</v>
      </c>
      <c r="AK34" s="10"/>
      <c r="AL34" s="11" t="str">
        <f t="shared" ca="1" si="24"/>
        <v/>
      </c>
      <c r="AM34" s="8">
        <v>27801.599999999999</v>
      </c>
      <c r="AN34" s="9" t="str">
        <f t="shared" ca="1" si="26"/>
        <v/>
      </c>
      <c r="AO34" s="9" t="str">
        <f t="shared" ca="1" si="27"/>
        <v/>
      </c>
      <c r="AP34" s="10"/>
      <c r="AQ34" s="25" t="str">
        <f t="shared" ca="1" si="28"/>
        <v/>
      </c>
      <c r="AR34" s="25">
        <f t="shared" si="29"/>
        <v>0</v>
      </c>
      <c r="AS34" s="25" t="str">
        <f t="shared" ca="1" si="30"/>
        <v/>
      </c>
      <c r="AT34" s="10"/>
      <c r="AU34" s="12">
        <v>1991231.37</v>
      </c>
      <c r="AV34" s="12" t="str">
        <f t="shared" ca="1" si="31"/>
        <v/>
      </c>
      <c r="AW34" s="12" t="str">
        <f t="shared" ca="1" si="32"/>
        <v/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2</v>
      </c>
      <c r="BN34" s="241">
        <v>0</v>
      </c>
      <c r="BO34" s="241">
        <v>233098.80000000005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1956295.22</v>
      </c>
      <c r="CF34" s="241">
        <v>1761231</v>
      </c>
      <c r="CG34" s="241">
        <v>1956295.22</v>
      </c>
      <c r="CH34" s="241">
        <v>1761231</v>
      </c>
      <c r="CI34" s="246" t="s">
        <v>639</v>
      </c>
      <c r="CJ34" s="247">
        <v>1758132.57</v>
      </c>
      <c r="CK34" s="247">
        <v>27801.599999999999</v>
      </c>
      <c r="CL34" s="247">
        <v>1991231.37</v>
      </c>
      <c r="CM34" s="247">
        <v>0</v>
      </c>
    </row>
    <row r="35" spans="1:91" x14ac:dyDescent="0.25">
      <c r="A35" s="231" t="s">
        <v>696</v>
      </c>
      <c r="B35" s="232" t="s">
        <v>697</v>
      </c>
      <c r="C35" s="232" t="s">
        <v>659</v>
      </c>
      <c r="D35" s="233"/>
      <c r="E35" s="234">
        <v>2742860.33</v>
      </c>
      <c r="F35" s="235">
        <v>2742860.33</v>
      </c>
      <c r="G35" s="236"/>
      <c r="H35" s="104"/>
      <c r="I35" s="237">
        <f t="shared" si="11"/>
        <v>2742860.33</v>
      </c>
      <c r="J35" s="238"/>
      <c r="K35" s="239"/>
      <c r="L35" s="8">
        <v>2547017.9500000002</v>
      </c>
      <c r="M35" s="240">
        <f t="shared" si="12"/>
        <v>2547017.9500000002</v>
      </c>
      <c r="N35" s="71"/>
      <c r="O35" s="100"/>
      <c r="P35" s="9">
        <f t="shared" si="13"/>
        <v>195842.37999999989</v>
      </c>
      <c r="Q35" s="9">
        <f t="shared" si="14"/>
        <v>0</v>
      </c>
      <c r="R35" s="9">
        <f t="shared" si="15"/>
        <v>195842.37999999989</v>
      </c>
      <c r="S35" s="152">
        <v>45961</v>
      </c>
      <c r="T35" s="10"/>
      <c r="U35" s="23">
        <f t="shared" si="16"/>
        <v>1.0006701837338836</v>
      </c>
      <c r="V35" s="11">
        <f t="shared" si="17"/>
        <v>2744698.5503774807</v>
      </c>
      <c r="W35" s="11" t="str">
        <f t="shared" ca="1" si="18"/>
        <v/>
      </c>
      <c r="X35" s="8">
        <v>2548724.92</v>
      </c>
      <c r="Y35" s="9">
        <f t="shared" ca="1" si="19"/>
        <v>0</v>
      </c>
      <c r="Z35" s="70">
        <f t="shared" ca="1" si="20"/>
        <v>0</v>
      </c>
      <c r="AA35" s="71"/>
      <c r="AB35" s="108"/>
      <c r="AC35" s="9">
        <f t="shared" si="21"/>
        <v>0</v>
      </c>
      <c r="AD35" s="9">
        <f t="shared" ca="1" si="22"/>
        <v>0</v>
      </c>
      <c r="AE35" s="10"/>
      <c r="AF35" s="24">
        <v>0.75453729128073732</v>
      </c>
      <c r="AG35" s="11">
        <v>1749732.32</v>
      </c>
      <c r="AH35" s="8">
        <v>1749732.32</v>
      </c>
      <c r="AI35" s="9">
        <v>-188149.78915321594</v>
      </c>
      <c r="AJ35" s="9">
        <v>0</v>
      </c>
      <c r="AK35" s="10"/>
      <c r="AL35" s="11" t="str">
        <f t="shared" ca="1" si="24"/>
        <v/>
      </c>
      <c r="AM35" s="8">
        <v>798992.6</v>
      </c>
      <c r="AN35" s="9" t="str">
        <f t="shared" ca="1" si="26"/>
        <v/>
      </c>
      <c r="AO35" s="9" t="str">
        <f t="shared" ca="1" si="27"/>
        <v/>
      </c>
      <c r="AP35" s="10"/>
      <c r="AQ35" s="25" t="str">
        <f t="shared" ca="1" si="28"/>
        <v/>
      </c>
      <c r="AR35" s="25">
        <f t="shared" si="29"/>
        <v>-1706.9699999997392</v>
      </c>
      <c r="AS35" s="25" t="str">
        <f t="shared" ca="1" si="30"/>
        <v/>
      </c>
      <c r="AT35" s="10"/>
      <c r="AU35" s="12">
        <v>2742860.08</v>
      </c>
      <c r="AV35" s="12" t="str">
        <f t="shared" ca="1" si="31"/>
        <v/>
      </c>
      <c r="AW35" s="12" t="str">
        <f t="shared" ca="1" si="32"/>
        <v/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2</v>
      </c>
      <c r="BN35" s="241">
        <v>0</v>
      </c>
      <c r="BO35" s="241">
        <v>195000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2069589.6</v>
      </c>
      <c r="CF35" s="241">
        <v>2318947.44</v>
      </c>
      <c r="CG35" s="241">
        <v>2069589.6</v>
      </c>
      <c r="CH35" s="241">
        <v>2318947.44</v>
      </c>
      <c r="CI35" s="246" t="s">
        <v>639</v>
      </c>
      <c r="CJ35" s="247">
        <v>2548724.92</v>
      </c>
      <c r="CK35" s="247">
        <v>798992.6</v>
      </c>
      <c r="CL35" s="247">
        <v>2742860.08</v>
      </c>
      <c r="CM35" s="247">
        <v>0</v>
      </c>
    </row>
    <row r="36" spans="1:91" x14ac:dyDescent="0.25">
      <c r="A36" s="231" t="s">
        <v>698</v>
      </c>
      <c r="B36" s="232" t="s">
        <v>699</v>
      </c>
      <c r="C36" s="232" t="s">
        <v>659</v>
      </c>
      <c r="D36" s="233"/>
      <c r="E36" s="234">
        <v>2486231.58</v>
      </c>
      <c r="F36" s="235">
        <v>2486231.58</v>
      </c>
      <c r="G36" s="236"/>
      <c r="H36" s="104"/>
      <c r="I36" s="237">
        <f t="shared" si="11"/>
        <v>2486231.58</v>
      </c>
      <c r="J36" s="238"/>
      <c r="K36" s="239"/>
      <c r="L36" s="8">
        <v>2239435.52</v>
      </c>
      <c r="M36" s="240">
        <f t="shared" si="12"/>
        <v>2239435.52</v>
      </c>
      <c r="N36" s="71"/>
      <c r="O36" s="100"/>
      <c r="P36" s="9">
        <f t="shared" si="13"/>
        <v>246796.06000000006</v>
      </c>
      <c r="Q36" s="9">
        <f t="shared" si="14"/>
        <v>0</v>
      </c>
      <c r="R36" s="9">
        <f t="shared" si="15"/>
        <v>246796.06000000006</v>
      </c>
      <c r="S36" s="152">
        <v>45930</v>
      </c>
      <c r="T36" s="10"/>
      <c r="U36" s="23">
        <f t="shared" si="16"/>
        <v>0.99999983031438211</v>
      </c>
      <c r="V36" s="11">
        <f t="shared" si="17"/>
        <v>2486231.1581222583</v>
      </c>
      <c r="W36" s="11" t="str">
        <f t="shared" ca="1" si="18"/>
        <v/>
      </c>
      <c r="X36" s="8">
        <v>2239435.14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0.9108769224064176</v>
      </c>
      <c r="AG36" s="11">
        <v>2067416.95</v>
      </c>
      <c r="AH36" s="8">
        <v>2067416.95</v>
      </c>
      <c r="AI36" s="9">
        <v>-4600.7300298428163</v>
      </c>
      <c r="AJ36" s="9">
        <v>0</v>
      </c>
      <c r="AK36" s="10"/>
      <c r="AL36" s="11" t="str">
        <f t="shared" ca="1" si="24"/>
        <v/>
      </c>
      <c r="AM36" s="8">
        <v>172018.19</v>
      </c>
      <c r="AN36" s="9" t="str">
        <f t="shared" ca="1" si="26"/>
        <v/>
      </c>
      <c r="AO36" s="9" t="str">
        <f t="shared" ca="1" si="27"/>
        <v/>
      </c>
      <c r="AP36" s="10"/>
      <c r="AQ36" s="25" t="str">
        <f t="shared" ca="1" si="28"/>
        <v/>
      </c>
      <c r="AR36" s="25">
        <f t="shared" si="29"/>
        <v>0.37999999988824129</v>
      </c>
      <c r="AS36" s="25" t="str">
        <f t="shared" ca="1" si="30"/>
        <v/>
      </c>
      <c r="AT36" s="10"/>
      <c r="AU36" s="12">
        <v>2486231.58</v>
      </c>
      <c r="AV36" s="12" t="str">
        <f t="shared" ca="1" si="31"/>
        <v/>
      </c>
      <c r="AW36" s="12" t="str">
        <f t="shared" ca="1" si="32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2</v>
      </c>
      <c r="BN36" s="241">
        <v>0</v>
      </c>
      <c r="BO36" s="241">
        <v>246796.43999999994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2264648.6800000002</v>
      </c>
      <c r="CF36" s="241">
        <v>2269699.56</v>
      </c>
      <c r="CG36" s="241">
        <v>2264648.6800000002</v>
      </c>
      <c r="CH36" s="241">
        <v>2269699.56</v>
      </c>
      <c r="CI36" s="246" t="s">
        <v>639</v>
      </c>
      <c r="CJ36" s="247">
        <v>2239435.14</v>
      </c>
      <c r="CK36" s="247">
        <v>172018.19</v>
      </c>
      <c r="CL36" s="247">
        <v>2486231.58</v>
      </c>
      <c r="CM36" s="247">
        <v>0</v>
      </c>
    </row>
    <row r="37" spans="1:91" x14ac:dyDescent="0.25">
      <c r="A37" s="231" t="s">
        <v>700</v>
      </c>
      <c r="B37" s="232" t="s">
        <v>701</v>
      </c>
      <c r="C37" s="232" t="s">
        <v>647</v>
      </c>
      <c r="D37" s="233"/>
      <c r="E37" s="234">
        <v>61902</v>
      </c>
      <c r="F37" s="235">
        <v>61902</v>
      </c>
      <c r="G37" s="236"/>
      <c r="H37" s="104"/>
      <c r="I37" s="237">
        <f t="shared" si="11"/>
        <v>61902</v>
      </c>
      <c r="J37" s="238"/>
      <c r="K37" s="239"/>
      <c r="L37" s="8">
        <v>62149.86</v>
      </c>
      <c r="M37" s="240">
        <f t="shared" si="12"/>
        <v>62149.86</v>
      </c>
      <c r="N37" s="71"/>
      <c r="O37" s="100"/>
      <c r="P37" s="9">
        <f t="shared" si="13"/>
        <v>-247.86000000000058</v>
      </c>
      <c r="Q37" s="9">
        <f t="shared" si="14"/>
        <v>0</v>
      </c>
      <c r="R37" s="9">
        <f t="shared" si="15"/>
        <v>-247.86000000000058</v>
      </c>
      <c r="S37" s="152">
        <v>46022</v>
      </c>
      <c r="T37" s="10"/>
      <c r="U37" s="23">
        <f t="shared" si="16"/>
        <v>0.91704856615928021</v>
      </c>
      <c r="V37" s="11">
        <f t="shared" si="17"/>
        <v>56767.140342391765</v>
      </c>
      <c r="W37" s="11">
        <f t="shared" si="18"/>
        <v>56746.58</v>
      </c>
      <c r="X37" s="8">
        <v>56994.44</v>
      </c>
      <c r="Y37" s="9">
        <f t="shared" si="19"/>
        <v>-247.86000000000058</v>
      </c>
      <c r="Z37" s="70">
        <f t="shared" si="20"/>
        <v>-247.86000000000058</v>
      </c>
      <c r="AA37" s="71"/>
      <c r="AB37" s="108"/>
      <c r="AC37" s="9">
        <f t="shared" si="21"/>
        <v>0</v>
      </c>
      <c r="AD37" s="9">
        <f t="shared" si="22"/>
        <v>-247.86000000000058</v>
      </c>
      <c r="AE37" s="10"/>
      <c r="AF37" s="24">
        <v>0.91397047138375964</v>
      </c>
      <c r="AG37" s="11">
        <v>56994.44</v>
      </c>
      <c r="AH37" s="8">
        <v>56994.44</v>
      </c>
      <c r="AI37" s="9">
        <v>-5285.1256478237119</v>
      </c>
      <c r="AJ37" s="9">
        <v>0</v>
      </c>
      <c r="AK37" s="10"/>
      <c r="AL37" s="11">
        <f t="shared" si="24"/>
        <v>-247.86000000000058</v>
      </c>
      <c r="AM37" s="8">
        <v>0</v>
      </c>
      <c r="AN37" s="9">
        <f t="shared" si="26"/>
        <v>5037.2656478237113</v>
      </c>
      <c r="AO37" s="9">
        <f t="shared" si="27"/>
        <v>-247.86000000000058</v>
      </c>
      <c r="AP37" s="10"/>
      <c r="AQ37" s="25">
        <f t="shared" si="28"/>
        <v>5155.4199999999983</v>
      </c>
      <c r="AR37" s="25">
        <f t="shared" si="29"/>
        <v>5155.4199999999983</v>
      </c>
      <c r="AS37" s="25">
        <f t="shared" si="30"/>
        <v>0</v>
      </c>
      <c r="AT37" s="10"/>
      <c r="AU37" s="12">
        <v>61902</v>
      </c>
      <c r="AV37" s="12" t="str">
        <f t="shared" si="31"/>
        <v xml:space="preserve"> </v>
      </c>
      <c r="AW37" s="12">
        <f t="shared" si="32"/>
        <v>5155.4199999999983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3</v>
      </c>
      <c r="BN37" s="241">
        <v>0</v>
      </c>
      <c r="BO37" s="241">
        <v>4843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56576.57</v>
      </c>
      <c r="CF37" s="241">
        <v>62359.17</v>
      </c>
      <c r="CG37" s="241">
        <v>56576.57</v>
      </c>
      <c r="CH37" s="241">
        <v>62359.17</v>
      </c>
      <c r="CI37" s="246" t="s">
        <v>639</v>
      </c>
      <c r="CJ37" s="247">
        <v>56994.44</v>
      </c>
      <c r="CK37" s="247">
        <v>0</v>
      </c>
      <c r="CL37" s="247">
        <v>61902</v>
      </c>
      <c r="CM37" s="247">
        <v>0</v>
      </c>
    </row>
    <row r="38" spans="1:91" x14ac:dyDescent="0.25">
      <c r="A38" s="231" t="s">
        <v>702</v>
      </c>
      <c r="B38" s="232" t="s">
        <v>703</v>
      </c>
      <c r="C38" s="232" t="s">
        <v>638</v>
      </c>
      <c r="D38" s="233"/>
      <c r="E38" s="234">
        <v>0</v>
      </c>
      <c r="F38" s="235">
        <v>0</v>
      </c>
      <c r="G38" s="236"/>
      <c r="H38" s="104"/>
      <c r="I38" s="237">
        <f t="shared" si="11"/>
        <v>0</v>
      </c>
      <c r="J38" s="238"/>
      <c r="K38" s="239"/>
      <c r="L38" s="8">
        <v>1413364.39</v>
      </c>
      <c r="M38" s="240">
        <f t="shared" si="12"/>
        <v>1413364.39</v>
      </c>
      <c r="N38" s="71"/>
      <c r="O38" s="100"/>
      <c r="P38" s="9">
        <f t="shared" si="13"/>
        <v>-1413364.39</v>
      </c>
      <c r="Q38" s="9">
        <f t="shared" si="14"/>
        <v>0</v>
      </c>
      <c r="R38" s="9">
        <f t="shared" si="15"/>
        <v>-1413364.39</v>
      </c>
      <c r="S38" s="152">
        <v>46022</v>
      </c>
      <c r="T38" s="10"/>
      <c r="U38" s="23">
        <f t="shared" si="16"/>
        <v>1</v>
      </c>
      <c r="V38" s="11">
        <f t="shared" si="17"/>
        <v>0</v>
      </c>
      <c r="W38" s="11">
        <f t="shared" si="18"/>
        <v>0</v>
      </c>
      <c r="X38" s="8">
        <v>1413364.39</v>
      </c>
      <c r="Y38" s="9">
        <f t="shared" si="19"/>
        <v>-1413364.39</v>
      </c>
      <c r="Z38" s="70">
        <f t="shared" si="20"/>
        <v>-1413364.39</v>
      </c>
      <c r="AA38" s="71"/>
      <c r="AB38" s="108"/>
      <c r="AC38" s="9">
        <f t="shared" si="21"/>
        <v>0</v>
      </c>
      <c r="AD38" s="9">
        <f t="shared" si="22"/>
        <v>-1413364.39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>
        <f t="shared" si="24"/>
        <v>0</v>
      </c>
      <c r="AM38" s="8">
        <v>1413364.39</v>
      </c>
      <c r="AN38" s="9">
        <f t="shared" si="26"/>
        <v>-1413364.39</v>
      </c>
      <c r="AO38" s="9">
        <f t="shared" si="27"/>
        <v>-1413364.39</v>
      </c>
      <c r="AP38" s="10"/>
      <c r="AQ38" s="25">
        <f t="shared" si="28"/>
        <v>0</v>
      </c>
      <c r="AR38" s="25">
        <f t="shared" si="29"/>
        <v>0</v>
      </c>
      <c r="AS38" s="25">
        <f t="shared" si="30"/>
        <v>0</v>
      </c>
      <c r="AT38" s="10"/>
      <c r="AU38" s="12">
        <v>0</v>
      </c>
      <c r="AV38" s="12">
        <f t="shared" si="31"/>
        <v>0</v>
      </c>
      <c r="AW38" s="12">
        <f t="shared" si="32"/>
        <v>0</v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3</v>
      </c>
      <c r="BN38" s="241">
        <v>0</v>
      </c>
      <c r="BO38" s="241">
        <v>-911585.97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639</v>
      </c>
      <c r="CJ38" s="247">
        <v>1413364.39</v>
      </c>
      <c r="CK38" s="247">
        <v>1413364.39</v>
      </c>
      <c r="CL38" s="247">
        <v>0</v>
      </c>
      <c r="CM38" s="247">
        <v>0</v>
      </c>
    </row>
    <row r="39" spans="1:91" x14ac:dyDescent="0.25">
      <c r="A39" s="231" t="s">
        <v>704</v>
      </c>
      <c r="B39" s="232" t="s">
        <v>705</v>
      </c>
      <c r="C39" s="232" t="s">
        <v>638</v>
      </c>
      <c r="D39" s="233"/>
      <c r="E39" s="234">
        <v>0</v>
      </c>
      <c r="F39" s="235">
        <v>0</v>
      </c>
      <c r="G39" s="236"/>
      <c r="H39" s="104"/>
      <c r="I39" s="237">
        <f t="shared" si="11"/>
        <v>0</v>
      </c>
      <c r="J39" s="238"/>
      <c r="K39" s="239"/>
      <c r="L39" s="8">
        <v>599524.02</v>
      </c>
      <c r="M39" s="240">
        <f t="shared" si="12"/>
        <v>599524.02</v>
      </c>
      <c r="N39" s="71"/>
      <c r="O39" s="100"/>
      <c r="P39" s="9">
        <f t="shared" si="13"/>
        <v>-599524.02</v>
      </c>
      <c r="Q39" s="9">
        <f t="shared" si="14"/>
        <v>0</v>
      </c>
      <c r="R39" s="9">
        <f t="shared" si="15"/>
        <v>-599524.02</v>
      </c>
      <c r="S39" s="152">
        <v>46022</v>
      </c>
      <c r="T39" s="10"/>
      <c r="U39" s="23">
        <f t="shared" si="16"/>
        <v>1</v>
      </c>
      <c r="V39" s="11">
        <f t="shared" si="17"/>
        <v>0</v>
      </c>
      <c r="W39" s="11">
        <f t="shared" si="18"/>
        <v>0</v>
      </c>
      <c r="X39" s="8">
        <v>599524.02</v>
      </c>
      <c r="Y39" s="9">
        <f t="shared" si="19"/>
        <v>-599524.02</v>
      </c>
      <c r="Z39" s="70">
        <f t="shared" si="20"/>
        <v>-599524.02</v>
      </c>
      <c r="AA39" s="71"/>
      <c r="AB39" s="108"/>
      <c r="AC39" s="9">
        <f t="shared" si="21"/>
        <v>0</v>
      </c>
      <c r="AD39" s="9">
        <f t="shared" si="22"/>
        <v>-599524.02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0</v>
      </c>
      <c r="AM39" s="8">
        <v>599524.02</v>
      </c>
      <c r="AN39" s="9">
        <f t="shared" si="26"/>
        <v>-599524.02</v>
      </c>
      <c r="AO39" s="9">
        <f t="shared" si="27"/>
        <v>-599524.02</v>
      </c>
      <c r="AP39" s="10"/>
      <c r="AQ39" s="25">
        <f t="shared" si="28"/>
        <v>0</v>
      </c>
      <c r="AR39" s="25">
        <f t="shared" si="29"/>
        <v>0</v>
      </c>
      <c r="AS39" s="25">
        <f t="shared" si="30"/>
        <v>0</v>
      </c>
      <c r="AT39" s="10"/>
      <c r="AU39" s="12">
        <v>0</v>
      </c>
      <c r="AV39" s="12">
        <f t="shared" si="31"/>
        <v>0</v>
      </c>
      <c r="AW39" s="12">
        <f t="shared" si="32"/>
        <v>0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3</v>
      </c>
      <c r="BN39" s="241">
        <v>0</v>
      </c>
      <c r="BO39" s="241">
        <v>-467065.88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639</v>
      </c>
      <c r="CJ39" s="247">
        <v>599524.02</v>
      </c>
      <c r="CK39" s="247">
        <v>599524.02</v>
      </c>
      <c r="CL39" s="247">
        <v>0</v>
      </c>
      <c r="CM39" s="247">
        <v>0</v>
      </c>
    </row>
    <row r="40" spans="1:91" x14ac:dyDescent="0.25">
      <c r="A40" s="231"/>
      <c r="B40" s="120" t="s">
        <v>706</v>
      </c>
      <c r="C40" s="232"/>
      <c r="D40" s="233"/>
      <c r="E40" s="276">
        <f>SUM(E7:E39)/2</f>
        <v>374303985.29999995</v>
      </c>
      <c r="F40" s="266">
        <f>SUM(F7:F39)/2</f>
        <v>374303985.29999995</v>
      </c>
      <c r="G40" s="236"/>
      <c r="H40" s="104"/>
      <c r="I40" s="277">
        <f>SUM(I7:I39)/2</f>
        <v>377323290.81</v>
      </c>
      <c r="J40" s="238"/>
      <c r="K40" s="239"/>
      <c r="L40" s="270">
        <f>SUM(L7:L39)/2</f>
        <v>333199723.47000009</v>
      </c>
      <c r="M40" s="278">
        <f>SUM(M7:M39)/2</f>
        <v>334115325.59999996</v>
      </c>
      <c r="N40" s="71"/>
      <c r="O40" s="100"/>
      <c r="P40" s="268">
        <f>SUM(P7:P39)/2</f>
        <v>43207965.210000001</v>
      </c>
      <c r="Q40" s="268">
        <f>SUM(Q7:Q39)/2</f>
        <v>36148145</v>
      </c>
      <c r="R40" s="268">
        <f>SUM(R7:R39)/2</f>
        <v>7059820.21</v>
      </c>
      <c r="S40" s="152"/>
      <c r="T40" s="10"/>
      <c r="U40" s="23" t="str">
        <f t="shared" si="16"/>
        <v/>
      </c>
      <c r="V40" s="269">
        <f>SUM(V7:V39)/2</f>
        <v>306385944.71625841</v>
      </c>
      <c r="W40" s="269">
        <f ca="1">SUM(W7:W39)/2</f>
        <v>0</v>
      </c>
      <c r="X40" s="270">
        <f>SUM(X7:X39)/2</f>
        <v>269057982.16000003</v>
      </c>
      <c r="Y40" s="268">
        <f ca="1">SUM(Y7:Y39)/2</f>
        <v>0</v>
      </c>
      <c r="Z40" s="279">
        <f ca="1">SUM(Z7:Z39)/2</f>
        <v>0</v>
      </c>
      <c r="AA40" s="71"/>
      <c r="AB40" s="108"/>
      <c r="AC40" s="268">
        <f>SUM(AC7:AC39)/2</f>
        <v>36148145</v>
      </c>
      <c r="AD40" s="268">
        <f ca="1">SUM(AD7:AD39)/2</f>
        <v>0</v>
      </c>
      <c r="AE40" s="10"/>
      <c r="AF40" s="24"/>
      <c r="AG40" s="269">
        <f>SUM(AG7:AG39)/2</f>
        <v>169457250.85499999</v>
      </c>
      <c r="AH40" s="270">
        <f>SUM(AH7:AH39)/2</f>
        <v>169457250.85499999</v>
      </c>
      <c r="AI40" s="268">
        <f>SUM(AI7:AI39)/2</f>
        <v>-30545634.103129163</v>
      </c>
      <c r="AJ40" s="268">
        <f>SUM(AJ7:AJ39)/2</f>
        <v>13491504.959999999</v>
      </c>
      <c r="AK40" s="10"/>
      <c r="AL40" s="269">
        <f ca="1">SUM(AL7:AL39)/2</f>
        <v>0</v>
      </c>
      <c r="AM40" s="270">
        <f>SUM(AM7:AM39)/2</f>
        <v>99600731.304999992</v>
      </c>
      <c r="AN40" s="268">
        <f ca="1">SUM(AN7:AN39)/2</f>
        <v>0</v>
      </c>
      <c r="AO40" s="268">
        <f ca="1">SUM(AO7:AO39)/2</f>
        <v>0</v>
      </c>
      <c r="AP40" s="10"/>
      <c r="AQ40" s="280">
        <f ca="1">SUM(AQ7:AQ39)/2</f>
        <v>0</v>
      </c>
      <c r="AR40" s="280">
        <f>SUM(AR7:AR39)/2</f>
        <v>65057343.43999999</v>
      </c>
      <c r="AS40" s="280">
        <f ca="1">SUM(AS7:AS39)/2</f>
        <v>0</v>
      </c>
      <c r="AT40" s="10"/>
      <c r="AU40" s="281">
        <f>SUM(AU7:AU39)/2</f>
        <v>315236987.71500003</v>
      </c>
      <c r="AV40" s="281">
        <f ca="1">SUM(AV7:AV39)/2</f>
        <v>0</v>
      </c>
      <c r="AW40" s="281">
        <f ca="1">SUM(AW7:AW39)/2</f>
        <v>0</v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84"/>
      <c r="B42" s="282" t="s">
        <v>708</v>
      </c>
      <c r="C42" s="120"/>
      <c r="D42" s="265"/>
      <c r="E42" s="276">
        <f>SUMIF(BM8:BM42,1, E8:E42)</f>
        <v>365112229.25999993</v>
      </c>
      <c r="F42" s="266">
        <f>SUMIF(BM8:BM42,1, F8:F42)</f>
        <v>365112229.25999993</v>
      </c>
      <c r="G42" s="285"/>
      <c r="H42" s="104"/>
      <c r="I42" s="277">
        <f>SUMIF(BM8:BM42,1, I8:I42)</f>
        <v>368131534.76999998</v>
      </c>
      <c r="J42" s="286"/>
      <c r="K42" s="98"/>
      <c r="L42" s="270">
        <f>SUMIF(BM8:BM42,1, L8:L42)</f>
        <v>324018981.25000006</v>
      </c>
      <c r="M42" s="278">
        <f>SUMIF(BM8:BM42,1, M8:M42)</f>
        <v>324934583.37999994</v>
      </c>
      <c r="N42" s="287"/>
      <c r="O42" s="99"/>
      <c r="P42" s="268">
        <f>SUMIF(BM8:BM42,1, P8:P42)</f>
        <v>43196951.390000001</v>
      </c>
      <c r="Q42" s="268">
        <f>SUMIF(BM8:BM42,1, Q8:Q42)</f>
        <v>36148145</v>
      </c>
      <c r="R42" s="268">
        <f>SUMIF(BM8:BM42,1, R8:R42)</f>
        <v>7048806.3899999997</v>
      </c>
      <c r="S42" s="288"/>
      <c r="T42" s="289"/>
      <c r="U42" s="290" t="str">
        <f t="shared" si="16"/>
        <v/>
      </c>
      <c r="V42" s="269">
        <f>SUMIF(BM8:BM42,1, V8:V42)</f>
        <v>297129432.12049961</v>
      </c>
      <c r="W42" s="269">
        <f ca="1">SUMIF(BM8:BM42,1, W8:W42)</f>
        <v>0</v>
      </c>
      <c r="X42" s="270">
        <f>SUMIF(BM8:BM42,1, X8:X42)</f>
        <v>259816658.41000003</v>
      </c>
      <c r="Y42" s="268">
        <f ca="1">SUMIF(BM8:BM42,1, Y8:Y42)</f>
        <v>0</v>
      </c>
      <c r="Z42" s="279">
        <f ca="1">SUMIF(BM8:BM42,1, Z8:Z42)</f>
        <v>0</v>
      </c>
      <c r="AA42" s="287"/>
      <c r="AB42" s="107"/>
      <c r="AC42" s="268">
        <f>SUMIF(BM8:BM42,1, AC8:AC42)</f>
        <v>36148145</v>
      </c>
      <c r="AD42" s="268">
        <f ca="1">SUMIF(BM8:BM42,1, AD8:AD42)</f>
        <v>0</v>
      </c>
      <c r="AE42" s="289"/>
      <c r="AF42" s="291"/>
      <c r="AG42" s="269">
        <f>SUMIF(BM8:BM42,1, AG8:AG42)</f>
        <v>162442943.41999999</v>
      </c>
      <c r="AH42" s="270">
        <f>SUMIF(BM8:BM42,1, AH8:AH42)</f>
        <v>162442943.41999999</v>
      </c>
      <c r="AI42" s="268">
        <f>SUMIF(BM8:BM42,1, AI8:AI42)</f>
        <v>-30331511.605613977</v>
      </c>
      <c r="AJ42" s="268">
        <f>SUMIF(BM8:BM42,1, AJ8:AJ42)</f>
        <v>13491504.959999999</v>
      </c>
      <c r="AK42" s="289"/>
      <c r="AL42" s="269">
        <f ca="1">SUMIF(BM8:BM42,1, AL8:AL42)</f>
        <v>0</v>
      </c>
      <c r="AM42" s="270">
        <f>SUMIF(BM8:BM42,1, AM8:AM42)</f>
        <v>97373714.989999995</v>
      </c>
      <c r="AN42" s="268">
        <f ca="1">SUMIF(BM8:BM42,1, AN8:AN42)</f>
        <v>0</v>
      </c>
      <c r="AO42" s="268">
        <f ca="1">SUMIF(BM8:BM42,1, AO8:AO42)</f>
        <v>0</v>
      </c>
      <c r="AP42" s="289"/>
      <c r="AQ42" s="280">
        <f ca="1">SUMIF(BM8:BM42,1, AQ8:AQ42)</f>
        <v>0</v>
      </c>
      <c r="AR42" s="280">
        <f>SUMIF(BM8:BM42,1, AR8:AR42)</f>
        <v>65117924.969999991</v>
      </c>
      <c r="AS42" s="280">
        <f ca="1">SUMIF(BM8:BM42,1, AS8:AS42)</f>
        <v>0</v>
      </c>
      <c r="AT42" s="289"/>
      <c r="AU42" s="281">
        <f>SUMIF(BM8:BM42,1, AU8:AU42)</f>
        <v>306124045.26999998</v>
      </c>
      <c r="AV42" s="281">
        <f ca="1">SUMIF(BM8:BM42,1, AV8:AV42)</f>
        <v>0</v>
      </c>
      <c r="AW42" s="281">
        <f ca="1">SUMIF(BM8:BM42,1, AW8:AW42)</f>
        <v>0</v>
      </c>
      <c r="AX42" s="15"/>
      <c r="AY42" s="272"/>
      <c r="AZ42" s="15"/>
      <c r="BA42" s="15"/>
      <c r="BB42" s="273"/>
      <c r="BC42" s="272"/>
      <c r="BD42" s="272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296"/>
      <c r="BU42" s="296"/>
      <c r="BV42" s="296"/>
      <c r="BW42" s="296"/>
      <c r="BX42" s="15"/>
      <c r="BY42" s="15"/>
      <c r="BZ42" s="292"/>
      <c r="CA42" s="292"/>
      <c r="CB42" s="292"/>
      <c r="CC42" s="274"/>
      <c r="CD42" s="15"/>
      <c r="CE42" s="15"/>
      <c r="CF42" s="15"/>
      <c r="CG42" s="15"/>
      <c r="CH42" s="15"/>
      <c r="CI42" s="293"/>
      <c r="CJ42" s="275"/>
      <c r="CK42" s="275"/>
      <c r="CL42" s="275"/>
      <c r="CM42" s="275"/>
    </row>
    <row r="43" spans="1:91" x14ac:dyDescent="0.25">
      <c r="A43" s="284"/>
      <c r="B43" s="282" t="s">
        <v>709</v>
      </c>
      <c r="C43" s="120"/>
      <c r="D43" s="265"/>
      <c r="E43" s="276">
        <f>SUMIF(BM8:BM42,2, E8:E42)</f>
        <v>18321610.080000002</v>
      </c>
      <c r="F43" s="266">
        <f>SUMIF(BM8:BM42,2, F8:F42)</f>
        <v>18321610.080000002</v>
      </c>
      <c r="G43" s="285"/>
      <c r="H43" s="104"/>
      <c r="I43" s="277">
        <f>SUMIF(BM8:BM42,2, I8:I42)</f>
        <v>18321610.080000002</v>
      </c>
      <c r="J43" s="286"/>
      <c r="K43" s="98"/>
      <c r="L43" s="270">
        <f>SUMIF(BM8:BM42,2, L8:L42)</f>
        <v>16286446.169999998</v>
      </c>
      <c r="M43" s="278">
        <f>SUMIF(BM8:BM42,2, M8:M42)</f>
        <v>16286446.169999998</v>
      </c>
      <c r="N43" s="287"/>
      <c r="O43" s="99"/>
      <c r="P43" s="268">
        <f>SUMIF(BM8:BM42,2, P8:P42)</f>
        <v>2035163.9100000001</v>
      </c>
      <c r="Q43" s="268">
        <f>SUMIF(BM8:BM42,2, Q8:Q42)</f>
        <v>0</v>
      </c>
      <c r="R43" s="268">
        <f>SUMIF(BM8:BM42,2, R8:R42)</f>
        <v>2035163.9100000001</v>
      </c>
      <c r="S43" s="288"/>
      <c r="T43" s="289"/>
      <c r="U43" s="290" t="str">
        <f t="shared" si="16"/>
        <v/>
      </c>
      <c r="V43" s="269">
        <f>SUMIF(BM8:BM42,2, V8:V42)</f>
        <v>18456258.051175155</v>
      </c>
      <c r="W43" s="269">
        <f ca="1">SUMIF(BM8:BM42,2, W8:W42)</f>
        <v>0</v>
      </c>
      <c r="X43" s="270">
        <f>SUMIF(BM8:BM42,2, X8:X42)</f>
        <v>16412764.650000002</v>
      </c>
      <c r="Y43" s="268">
        <f ca="1">SUMIF(BM8:BM42,2, Y8:Y42)</f>
        <v>0</v>
      </c>
      <c r="Z43" s="279">
        <f ca="1">SUMIF(BM8:BM42,2, Z8:Z42)</f>
        <v>0</v>
      </c>
      <c r="AA43" s="287"/>
      <c r="AB43" s="107"/>
      <c r="AC43" s="268">
        <f>SUMIF(BM8:BM42,2, AC8:AC42)</f>
        <v>0</v>
      </c>
      <c r="AD43" s="268">
        <f ca="1">SUMIF(BM8:BM42,2, AD8:AD42)</f>
        <v>0</v>
      </c>
      <c r="AE43" s="289"/>
      <c r="AF43" s="291"/>
      <c r="AG43" s="269">
        <f>SUMIF(BM8:BM42,2, AG8:AG42)</f>
        <v>13971620.43</v>
      </c>
      <c r="AH43" s="270">
        <f>SUMIF(BM8:BM42,2, AH8:AH42)</f>
        <v>13971620.43</v>
      </c>
      <c r="AI43" s="268">
        <f>SUMIF(BM8:BM42,2, AI8:AI42)</f>
        <v>-422959.8693825386</v>
      </c>
      <c r="AJ43" s="268">
        <f>SUMIF(BM8:BM42,2, AJ8:AJ42)</f>
        <v>0</v>
      </c>
      <c r="AK43" s="289"/>
      <c r="AL43" s="269">
        <f ca="1">SUMIF(BM8:BM42,2, AL8:AL42)</f>
        <v>0</v>
      </c>
      <c r="AM43" s="270">
        <f>SUMIF(BM8:BM42,2, AM8:AM42)</f>
        <v>2441144.2200000002</v>
      </c>
      <c r="AN43" s="268">
        <f ca="1">SUMIF(BM8:BM42,2, AN8:AN42)</f>
        <v>0</v>
      </c>
      <c r="AO43" s="268">
        <f ca="1">SUMIF(BM8:BM42,2, AO8:AO42)</f>
        <v>0</v>
      </c>
      <c r="AP43" s="289"/>
      <c r="AQ43" s="280">
        <f ca="1">SUMIF(BM8:BM42,2, AQ8:AQ42)</f>
        <v>0</v>
      </c>
      <c r="AR43" s="280">
        <f>SUMIF(BM8:BM42,2, AR8:AR42)</f>
        <v>-126318.48000000021</v>
      </c>
      <c r="AS43" s="280">
        <f ca="1">SUMIF(BM8:BM42,2, AS8:AS42)</f>
        <v>0</v>
      </c>
      <c r="AT43" s="289"/>
      <c r="AU43" s="281">
        <f>SUMIF(BM8:BM42,2, AU8:AU42)</f>
        <v>18163982.890000001</v>
      </c>
      <c r="AV43" s="281">
        <f ca="1">SUMIF(BM8:BM42,2, AV8:AV42)</f>
        <v>0</v>
      </c>
      <c r="AW43" s="281">
        <f ca="1">SUMIF(BM8:BM42,2, AW8:AW42)</f>
        <v>0</v>
      </c>
      <c r="AX43" s="15"/>
      <c r="AY43" s="272"/>
      <c r="AZ43" s="15"/>
      <c r="BA43" s="15"/>
      <c r="BB43" s="273"/>
      <c r="BC43" s="272"/>
      <c r="BD43" s="272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296"/>
      <c r="BU43" s="296"/>
      <c r="BV43" s="296"/>
      <c r="BW43" s="296"/>
      <c r="BX43" s="15"/>
      <c r="BY43" s="15"/>
      <c r="BZ43" s="292"/>
      <c r="CA43" s="292"/>
      <c r="CB43" s="292"/>
      <c r="CC43" s="274"/>
      <c r="CD43" s="15"/>
      <c r="CE43" s="15"/>
      <c r="CF43" s="15"/>
      <c r="CG43" s="15"/>
      <c r="CH43" s="15"/>
      <c r="CI43" s="293"/>
      <c r="CJ43" s="275"/>
      <c r="CK43" s="275"/>
      <c r="CL43" s="275"/>
      <c r="CM43" s="275"/>
    </row>
    <row r="44" spans="1:91" x14ac:dyDescent="0.25">
      <c r="A44" s="284"/>
      <c r="B44" s="282" t="s">
        <v>707</v>
      </c>
      <c r="C44" s="120"/>
      <c r="D44" s="265"/>
      <c r="E44" s="276">
        <f>SUM(E8:E43)/4</f>
        <v>376586448.80999994</v>
      </c>
      <c r="F44" s="266">
        <f>SUM(F8:F43)/4</f>
        <v>376586448.80999994</v>
      </c>
      <c r="G44" s="285"/>
      <c r="H44" s="104"/>
      <c r="I44" s="277">
        <f>SUM(I8:I43)/4</f>
        <v>379605754.31999999</v>
      </c>
      <c r="J44" s="286"/>
      <c r="K44" s="98"/>
      <c r="L44" s="270">
        <f>SUM(L8:L43)/4</f>
        <v>334976149.4575001</v>
      </c>
      <c r="M44" s="278">
        <f>SUM(M8:M43)/4</f>
        <v>335891751.58749998</v>
      </c>
      <c r="N44" s="287"/>
      <c r="O44" s="99"/>
      <c r="P44" s="268">
        <f>SUM(P8:P43)/4</f>
        <v>43714002.732499994</v>
      </c>
      <c r="Q44" s="268">
        <f>SUM(Q8:Q43)/4</f>
        <v>36148145</v>
      </c>
      <c r="R44" s="268">
        <f>SUM(R8:R43)/4</f>
        <v>7565857.7324999999</v>
      </c>
      <c r="S44" s="288"/>
      <c r="T44" s="289"/>
      <c r="U44" s="290" t="str">
        <f t="shared" si="16"/>
        <v/>
      </c>
      <c r="V44" s="269">
        <f>SUM(V8:V43)/4</f>
        <v>308685881.08011246</v>
      </c>
      <c r="W44" s="269">
        <f ca="1">SUM(W8:W43)/4</f>
        <v>0</v>
      </c>
      <c r="X44" s="270">
        <f>SUM(X8:X43)/4</f>
        <v>270850842.38500005</v>
      </c>
      <c r="Y44" s="268">
        <f ca="1">SUM(Y8:Y43)/4</f>
        <v>0</v>
      </c>
      <c r="Z44" s="279">
        <f ca="1">SUM(Z8:Z43)/4</f>
        <v>0</v>
      </c>
      <c r="AA44" s="287"/>
      <c r="AB44" s="107"/>
      <c r="AC44" s="268">
        <f>SUM(AC8:AC43)/4</f>
        <v>36148145</v>
      </c>
      <c r="AD44" s="268">
        <f ca="1">SUM(AD8:AD43)/4</f>
        <v>0</v>
      </c>
      <c r="AE44" s="289"/>
      <c r="AF44" s="291"/>
      <c r="AG44" s="269">
        <f>SUM(AG8:AG43)/4</f>
        <v>171196579.10374996</v>
      </c>
      <c r="AH44" s="270">
        <f>SUM(AH8:AH43)/4</f>
        <v>171196579.10374996</v>
      </c>
      <c r="AI44" s="268">
        <f>SUM(AI8:AI43)/4</f>
        <v>-30597843.446096003</v>
      </c>
      <c r="AJ44" s="268">
        <f>SUM(AJ8:AJ43)/4</f>
        <v>13491504.959999999</v>
      </c>
      <c r="AK44" s="289"/>
      <c r="AL44" s="269">
        <f ca="1">SUM(AL8:AL43)/4</f>
        <v>0</v>
      </c>
      <c r="AM44" s="270">
        <f>SUM(AM8:AM43)/4</f>
        <v>99654263.28125</v>
      </c>
      <c r="AN44" s="268">
        <f ca="1">SUM(AN8:AN43)/4</f>
        <v>0</v>
      </c>
      <c r="AO44" s="268">
        <f ca="1">SUM(AO8:AO43)/4</f>
        <v>0</v>
      </c>
      <c r="AP44" s="289"/>
      <c r="AQ44" s="280">
        <f ca="1">SUM(AQ8:AQ43)/4</f>
        <v>0</v>
      </c>
      <c r="AR44" s="280">
        <f>SUM(AR8:AR43)/4</f>
        <v>65040909.202499993</v>
      </c>
      <c r="AS44" s="280">
        <f ca="1">SUM(AS8:AS43)/4</f>
        <v>0</v>
      </c>
      <c r="AT44" s="289"/>
      <c r="AU44" s="281">
        <f>SUM(AU8:AU43)/4</f>
        <v>317499747.82625002</v>
      </c>
      <c r="AV44" s="281">
        <f ca="1">SUM(AV8:AV43)/4</f>
        <v>0</v>
      </c>
      <c r="AW44" s="281">
        <f ca="1">SUM(AW8:AW43)/4</f>
        <v>0</v>
      </c>
      <c r="AX44" s="15"/>
      <c r="AY44" s="272"/>
      <c r="AZ44" s="15"/>
      <c r="BA44" s="15"/>
      <c r="BB44" s="273"/>
      <c r="BC44" s="272"/>
      <c r="BD44" s="272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296"/>
      <c r="BU44" s="296"/>
      <c r="BV44" s="296"/>
      <c r="BW44" s="296"/>
      <c r="BX44" s="15"/>
      <c r="BY44" s="15"/>
      <c r="BZ44" s="292"/>
      <c r="CA44" s="292"/>
      <c r="CB44" s="292"/>
      <c r="CC44" s="274"/>
      <c r="CD44" s="15"/>
      <c r="CE44" s="15"/>
      <c r="CF44" s="15"/>
      <c r="CG44" s="15"/>
      <c r="CH44" s="15"/>
      <c r="CI44" s="293"/>
      <c r="CJ44" s="275"/>
      <c r="CK44" s="275"/>
      <c r="CL44" s="275"/>
      <c r="CM44" s="275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MtW42QVTPZHHVbRW8L9DsuK7XpiVLaoQOLHWgTAYsGRrtm/dKGFCX18s/X/ilZG7Aqn+Bi/exO67McCHx+wa9w==" saltValue="Cj7JesBmT0kni5N5Ga6Zp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635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636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558</v>
      </c>
      <c r="B9" s="254" t="s">
        <v>637</v>
      </c>
      <c r="C9" s="254" t="s">
        <v>638</v>
      </c>
      <c r="D9" s="233"/>
      <c r="E9" s="234">
        <v>91109384.489999995</v>
      </c>
      <c r="F9" s="235">
        <v>91109384.489999995</v>
      </c>
      <c r="G9" s="255">
        <f>'Jobs-Ops'!G9</f>
        <v>0</v>
      </c>
      <c r="H9" s="113">
        <f>'Jobs-Ops'!H9</f>
        <v>0</v>
      </c>
      <c r="I9" s="104"/>
      <c r="J9" s="237">
        <v>94045647.859999999</v>
      </c>
      <c r="K9" s="248"/>
      <c r="L9" s="239"/>
      <c r="M9" s="8">
        <v>93282279.069999993</v>
      </c>
      <c r="N9" s="240">
        <v>93268107.709999993</v>
      </c>
      <c r="O9" s="72"/>
      <c r="P9" s="100"/>
      <c r="Q9" s="9">
        <f t="shared" si="12"/>
        <v>777540.15000000596</v>
      </c>
      <c r="R9" s="9">
        <f t="shared" si="13"/>
        <v>777223.38000001013</v>
      </c>
      <c r="S9" s="9">
        <f t="shared" si="14"/>
        <v>316.76999999582767</v>
      </c>
      <c r="T9" s="256">
        <v>46109</v>
      </c>
      <c r="U9" s="10"/>
      <c r="V9" s="23">
        <f t="shared" si="15"/>
        <v>0.99999853111633374</v>
      </c>
      <c r="W9" s="11">
        <f t="shared" si="16"/>
        <v>94045509.717883974</v>
      </c>
      <c r="X9" s="8">
        <v>93267970.709999993</v>
      </c>
      <c r="Y9" s="9">
        <f t="shared" si="17"/>
        <v>777539.00788398087</v>
      </c>
      <c r="Z9" s="9">
        <f t="shared" si="18"/>
        <v>777223.38000001013</v>
      </c>
      <c r="AA9" s="9">
        <f t="shared" si="19"/>
        <v>315.62788397073746</v>
      </c>
      <c r="AB9" s="10"/>
      <c r="AC9" s="24">
        <v>0.99981760590298197</v>
      </c>
      <c r="AD9" s="11">
        <v>91076096.69714652</v>
      </c>
      <c r="AE9" s="8">
        <v>91972547.409999996</v>
      </c>
      <c r="AF9" s="9">
        <f t="shared" si="20"/>
        <v>-896450.71285347641</v>
      </c>
      <c r="AG9" s="10"/>
      <c r="AH9" s="11">
        <f t="shared" si="21"/>
        <v>2969413.0207374543</v>
      </c>
      <c r="AI9" s="8">
        <v>1295423.3</v>
      </c>
      <c r="AJ9" s="9">
        <f t="shared" si="23"/>
        <v>1673989.7207374573</v>
      </c>
      <c r="AK9" s="10"/>
      <c r="AL9" s="25">
        <f t="shared" si="24"/>
        <v>138.14211602509022</v>
      </c>
      <c r="AM9" s="25">
        <f t="shared" si="25"/>
        <v>137</v>
      </c>
      <c r="AN9" s="25">
        <f t="shared" si="26"/>
        <v>1.1421160250902176</v>
      </c>
      <c r="AO9" s="10"/>
      <c r="AP9" s="12">
        <v>94054108.150000006</v>
      </c>
      <c r="AQ9" s="12" t="str">
        <f t="shared" si="27"/>
        <v xml:space="preserve"> </v>
      </c>
      <c r="AR9" s="12">
        <f t="shared" si="28"/>
        <v>8598.4321160316467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94196098</v>
      </c>
      <c r="BA9" s="15">
        <v>93337829</v>
      </c>
      <c r="BB9" s="15">
        <v>94045647.859999999</v>
      </c>
      <c r="BC9" s="15">
        <v>93268107.709999993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777223.38000001013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710</v>
      </c>
      <c r="BW9" s="241">
        <v>0</v>
      </c>
      <c r="BX9" s="247">
        <v>91092711.469999999</v>
      </c>
      <c r="BY9" s="247">
        <v>91989325.719999999</v>
      </c>
      <c r="BZ9" s="247">
        <v>91092711.469999999</v>
      </c>
      <c r="CA9" s="247">
        <v>91989325.719999999</v>
      </c>
      <c r="CB9" s="242" t="s">
        <v>639</v>
      </c>
      <c r="CC9" s="247">
        <v>93267970.709999993</v>
      </c>
      <c r="CD9" s="247">
        <v>1295423.3</v>
      </c>
      <c r="CE9" s="247">
        <v>94054108.150000006</v>
      </c>
      <c r="CF9" s="247">
        <v>0</v>
      </c>
    </row>
    <row r="10" spans="1:95" x14ac:dyDescent="0.25">
      <c r="A10" s="253" t="s">
        <v>559</v>
      </c>
      <c r="B10" s="254" t="s">
        <v>640</v>
      </c>
      <c r="C10" s="254" t="s">
        <v>641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>
        <v>-3462492.91</v>
      </c>
      <c r="N10" s="240">
        <v>-3462489.91</v>
      </c>
      <c r="O10" s="72"/>
      <c r="P10" s="100"/>
      <c r="Q10" s="9">
        <f t="shared" si="12"/>
        <v>3462489.91</v>
      </c>
      <c r="R10" s="9">
        <f t="shared" si="13"/>
        <v>3462979.66</v>
      </c>
      <c r="S10" s="9">
        <f t="shared" si="14"/>
        <v>-489.75</v>
      </c>
      <c r="T10" s="256">
        <v>46109</v>
      </c>
      <c r="U10" s="10"/>
      <c r="V10" s="23">
        <f t="shared" si="15"/>
        <v>1.0000008664285176</v>
      </c>
      <c r="W10" s="11">
        <f t="shared" si="16"/>
        <v>0</v>
      </c>
      <c r="X10" s="8">
        <v>-3462492.91</v>
      </c>
      <c r="Y10" s="9">
        <f t="shared" si="17"/>
        <v>3462492.91</v>
      </c>
      <c r="Z10" s="9">
        <f t="shared" si="18"/>
        <v>3462979.66</v>
      </c>
      <c r="AA10" s="9">
        <f t="shared" si="19"/>
        <v>-486.75</v>
      </c>
      <c r="AB10" s="10"/>
      <c r="AC10" s="24">
        <v>0.9997409319519156</v>
      </c>
      <c r="AD10" s="11">
        <v>-3468332.9829021767</v>
      </c>
      <c r="AE10" s="8">
        <v>-3469231.75</v>
      </c>
      <c r="AF10" s="9">
        <f t="shared" si="20"/>
        <v>898.76709782332182</v>
      </c>
      <c r="AG10" s="10"/>
      <c r="AH10" s="11">
        <f t="shared" si="21"/>
        <v>3468332.9829021767</v>
      </c>
      <c r="AI10" s="8">
        <v>6738.84</v>
      </c>
      <c r="AJ10" s="9">
        <f t="shared" si="23"/>
        <v>3461594.1429021768</v>
      </c>
      <c r="AK10" s="10"/>
      <c r="AL10" s="25">
        <f t="shared" si="24"/>
        <v>0</v>
      </c>
      <c r="AM10" s="25">
        <f t="shared" si="25"/>
        <v>3</v>
      </c>
      <c r="AN10" s="25">
        <f t="shared" si="26"/>
        <v>-3</v>
      </c>
      <c r="AO10" s="10"/>
      <c r="AP10" s="12">
        <v>0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/>
      <c r="AY10" s="242" t="s">
        <v>630</v>
      </c>
      <c r="AZ10" s="241">
        <v>0</v>
      </c>
      <c r="BA10" s="15">
        <v>-3530000</v>
      </c>
      <c r="BB10" s="241">
        <v>0</v>
      </c>
      <c r="BC10" s="15">
        <v>-3462489.91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3462979.66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710</v>
      </c>
      <c r="BW10" s="241">
        <v>0</v>
      </c>
      <c r="BX10" s="247">
        <v>-3469231.75</v>
      </c>
      <c r="BY10" s="247">
        <v>-3470130.75</v>
      </c>
      <c r="BZ10" s="247">
        <v>-3469231.75</v>
      </c>
      <c r="CA10" s="247">
        <v>-3470130.75</v>
      </c>
      <c r="CB10" s="242" t="s">
        <v>639</v>
      </c>
      <c r="CC10" s="247">
        <v>-3462492.91</v>
      </c>
      <c r="CD10" s="247">
        <v>6738.84</v>
      </c>
      <c r="CE10" s="247">
        <v>0</v>
      </c>
      <c r="CF10" s="247">
        <v>0</v>
      </c>
    </row>
    <row r="11" spans="1:95" x14ac:dyDescent="0.25">
      <c r="A11" s="253" t="s">
        <v>642</v>
      </c>
      <c r="B11" s="254" t="s">
        <v>643</v>
      </c>
      <c r="C11" s="254" t="s">
        <v>644</v>
      </c>
      <c r="D11" s="233"/>
      <c r="E11" s="234">
        <v>126548823.84</v>
      </c>
      <c r="F11" s="235">
        <v>126548823.84</v>
      </c>
      <c r="G11" s="255">
        <f>'Jobs-Ops'!G11</f>
        <v>0</v>
      </c>
      <c r="H11" s="113">
        <f>'Jobs-Ops'!H11</f>
        <v>0</v>
      </c>
      <c r="I11" s="104"/>
      <c r="J11" s="237">
        <v>126483580.84</v>
      </c>
      <c r="K11" s="248"/>
      <c r="L11" s="239"/>
      <c r="M11" s="8">
        <v>117765271.28</v>
      </c>
      <c r="N11" s="240">
        <v>115233580.84</v>
      </c>
      <c r="O11" s="72"/>
      <c r="P11" s="100"/>
      <c r="Q11" s="9">
        <f t="shared" si="12"/>
        <v>11250000</v>
      </c>
      <c r="R11" s="9">
        <f t="shared" si="13"/>
        <v>12000000</v>
      </c>
      <c r="S11" s="9">
        <f t="shared" si="14"/>
        <v>-750000</v>
      </c>
      <c r="T11" s="256">
        <v>46563</v>
      </c>
      <c r="U11" s="10"/>
      <c r="V11" s="23">
        <f t="shared" si="15"/>
        <v>0.75741349304406469</v>
      </c>
      <c r="W11" s="11">
        <f t="shared" si="16"/>
        <v>95800370.776745737</v>
      </c>
      <c r="X11" s="8">
        <v>87279468.980000004</v>
      </c>
      <c r="Y11" s="9">
        <f t="shared" si="17"/>
        <v>8520901.7967457324</v>
      </c>
      <c r="Z11" s="9">
        <f t="shared" si="18"/>
        <v>12000000</v>
      </c>
      <c r="AA11" s="9">
        <f t="shared" si="19"/>
        <v>-3479098.2032542676</v>
      </c>
      <c r="AB11" s="10"/>
      <c r="AC11" s="24">
        <v>0.57968880029526815</v>
      </c>
      <c r="AD11" s="11">
        <v>42525294.81453611</v>
      </c>
      <c r="AE11" s="8">
        <v>63745966.350000001</v>
      </c>
      <c r="AF11" s="9">
        <f t="shared" si="20"/>
        <v>-21220671.535463892</v>
      </c>
      <c r="AG11" s="10"/>
      <c r="AH11" s="11">
        <f t="shared" si="21"/>
        <v>53275075.962209627</v>
      </c>
      <c r="AI11" s="8">
        <v>23533502.629999999</v>
      </c>
      <c r="AJ11" s="9">
        <f t="shared" si="23"/>
        <v>29741573.332209624</v>
      </c>
      <c r="AK11" s="10"/>
      <c r="AL11" s="25">
        <f t="shared" si="24"/>
        <v>30683210.063254267</v>
      </c>
      <c r="AM11" s="25">
        <f t="shared" si="25"/>
        <v>27954111.859999999</v>
      </c>
      <c r="AN11" s="25">
        <f t="shared" si="26"/>
        <v>2729098.2032542676</v>
      </c>
      <c r="AO11" s="10"/>
      <c r="AP11" s="12">
        <v>100000646.84</v>
      </c>
      <c r="AQ11" s="12" t="str">
        <f t="shared" si="27"/>
        <v xml:space="preserve"> </v>
      </c>
      <c r="AR11" s="12">
        <f t="shared" si="28"/>
        <v>4200276.063254267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126483580.84</v>
      </c>
      <c r="BA11" s="15">
        <v>115233580.84</v>
      </c>
      <c r="BB11" s="15">
        <v>126483580.84</v>
      </c>
      <c r="BC11" s="15">
        <v>115233580.84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12000000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710</v>
      </c>
      <c r="BW11" s="241">
        <v>0</v>
      </c>
      <c r="BX11" s="241">
        <v>73358834.590000004</v>
      </c>
      <c r="BY11" s="241">
        <v>109965840.84</v>
      </c>
      <c r="BZ11" s="241">
        <v>73358834.590000004</v>
      </c>
      <c r="CA11" s="241">
        <v>109965840.84</v>
      </c>
      <c r="CB11" s="242" t="s">
        <v>639</v>
      </c>
      <c r="CC11" s="247">
        <v>87279468.980000004</v>
      </c>
      <c r="CD11" s="247">
        <v>23533502.629999999</v>
      </c>
      <c r="CE11" s="247">
        <v>100000646.84</v>
      </c>
      <c r="CF11" s="247">
        <v>0</v>
      </c>
    </row>
    <row r="12" spans="1:95" x14ac:dyDescent="0.25">
      <c r="A12" s="253" t="s">
        <v>645</v>
      </c>
      <c r="B12" s="254" t="s">
        <v>646</v>
      </c>
      <c r="C12" s="254" t="s">
        <v>647</v>
      </c>
      <c r="D12" s="233"/>
      <c r="E12" s="234">
        <v>1312151.46</v>
      </c>
      <c r="F12" s="235">
        <v>1312151.46</v>
      </c>
      <c r="G12" s="255">
        <f>'Jobs-Ops'!G12</f>
        <v>0</v>
      </c>
      <c r="H12" s="113">
        <f>'Jobs-Ops'!H12</f>
        <v>0</v>
      </c>
      <c r="I12" s="104"/>
      <c r="J12" s="237">
        <v>1312151.46</v>
      </c>
      <c r="K12" s="248"/>
      <c r="L12" s="239"/>
      <c r="M12" s="8">
        <v>1128660.33</v>
      </c>
      <c r="N12" s="240">
        <v>1198511.46</v>
      </c>
      <c r="O12" s="71"/>
      <c r="P12" s="100"/>
      <c r="Q12" s="9">
        <f t="shared" si="12"/>
        <v>113640</v>
      </c>
      <c r="R12" s="9">
        <f t="shared" si="13"/>
        <v>113640</v>
      </c>
      <c r="S12" s="9">
        <f t="shared" si="14"/>
        <v>0</v>
      </c>
      <c r="T12" s="256">
        <v>46053</v>
      </c>
      <c r="U12" s="10"/>
      <c r="V12" s="23">
        <f t="shared" si="15"/>
        <v>0.86960310750804171</v>
      </c>
      <c r="W12" s="11">
        <f t="shared" si="16"/>
        <v>1141050.9871372138</v>
      </c>
      <c r="X12" s="8">
        <v>1042229.29</v>
      </c>
      <c r="Y12" s="9">
        <f t="shared" si="17"/>
        <v>98821.697137213778</v>
      </c>
      <c r="Z12" s="9">
        <f t="shared" si="18"/>
        <v>113640</v>
      </c>
      <c r="AA12" s="9">
        <f t="shared" si="19"/>
        <v>-14818.302862786222</v>
      </c>
      <c r="AB12" s="10"/>
      <c r="AC12" s="24">
        <v>0.23913587270428013</v>
      </c>
      <c r="AD12" s="11">
        <v>75036.374579218405</v>
      </c>
      <c r="AE12" s="8">
        <v>271004.42</v>
      </c>
      <c r="AF12" s="9">
        <f t="shared" si="20"/>
        <v>-195968.04542078159</v>
      </c>
      <c r="AG12" s="10"/>
      <c r="AH12" s="11">
        <f t="shared" si="21"/>
        <v>1066014.6125579954</v>
      </c>
      <c r="AI12" s="8">
        <v>771224.87</v>
      </c>
      <c r="AJ12" s="9">
        <f t="shared" si="23"/>
        <v>294789.74255799537</v>
      </c>
      <c r="AK12" s="10"/>
      <c r="AL12" s="25">
        <f t="shared" si="24"/>
        <v>171100.47286278615</v>
      </c>
      <c r="AM12" s="25">
        <f t="shared" si="25"/>
        <v>156282.16999999993</v>
      </c>
      <c r="AN12" s="25">
        <f t="shared" si="26"/>
        <v>14818.302862786222</v>
      </c>
      <c r="AO12" s="10"/>
      <c r="AP12" s="12">
        <v>1160666.6000000001</v>
      </c>
      <c r="AQ12" s="12" t="str">
        <f t="shared" si="27"/>
        <v xml:space="preserve"> </v>
      </c>
      <c r="AR12" s="12">
        <f t="shared" si="28"/>
        <v>19615.612862786278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1312151.46</v>
      </c>
      <c r="BA12" s="15">
        <v>1198511.46</v>
      </c>
      <c r="BB12" s="15">
        <v>1312151.46</v>
      </c>
      <c r="BC12" s="15">
        <v>1198511.46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113640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710</v>
      </c>
      <c r="BW12" s="241">
        <v>0</v>
      </c>
      <c r="BX12" s="241">
        <v>313781.34000000003</v>
      </c>
      <c r="BY12" s="241">
        <v>1133265.44</v>
      </c>
      <c r="BZ12" s="241">
        <v>271004.42</v>
      </c>
      <c r="CA12" s="241">
        <v>1133265.44</v>
      </c>
      <c r="CB12" s="242" t="s">
        <v>639</v>
      </c>
      <c r="CC12" s="247">
        <v>1042229.29</v>
      </c>
      <c r="CD12" s="247">
        <v>771224.87</v>
      </c>
      <c r="CE12" s="247">
        <v>1160666.6000000001</v>
      </c>
      <c r="CF12" s="247">
        <v>0</v>
      </c>
    </row>
    <row r="13" spans="1:95" x14ac:dyDescent="0.25">
      <c r="A13" s="253" t="s">
        <v>648</v>
      </c>
      <c r="B13" s="254" t="s">
        <v>649</v>
      </c>
      <c r="C13" s="254" t="s">
        <v>650</v>
      </c>
      <c r="D13" s="233"/>
      <c r="E13" s="234">
        <v>14969566</v>
      </c>
      <c r="F13" s="235">
        <v>14969566</v>
      </c>
      <c r="G13" s="255">
        <f>'Jobs-Ops'!G13</f>
        <v>0</v>
      </c>
      <c r="H13" s="113">
        <f>'Jobs-Ops'!H13</f>
        <v>0</v>
      </c>
      <c r="I13" s="104"/>
      <c r="J13" s="237">
        <v>14969566</v>
      </c>
      <c r="K13" s="248"/>
      <c r="L13" s="239"/>
      <c r="M13" s="8">
        <v>13843040.529999999</v>
      </c>
      <c r="N13" s="240">
        <v>13839617</v>
      </c>
      <c r="O13" s="71"/>
      <c r="P13" s="100"/>
      <c r="Q13" s="9">
        <f t="shared" si="12"/>
        <v>1129949</v>
      </c>
      <c r="R13" s="9">
        <f t="shared" si="13"/>
        <v>853444</v>
      </c>
      <c r="S13" s="9">
        <f t="shared" si="14"/>
        <v>276505</v>
      </c>
      <c r="T13" s="256">
        <v>46376</v>
      </c>
      <c r="U13" s="10"/>
      <c r="V13" s="23">
        <f t="shared" si="15"/>
        <v>0.60741896253342853</v>
      </c>
      <c r="W13" s="11">
        <f t="shared" si="16"/>
        <v>9092798.2492956854</v>
      </c>
      <c r="X13" s="8">
        <v>8406445.8000000007</v>
      </c>
      <c r="Y13" s="9">
        <f t="shared" si="17"/>
        <v>686352.4492956847</v>
      </c>
      <c r="Z13" s="9">
        <f t="shared" si="18"/>
        <v>853444</v>
      </c>
      <c r="AA13" s="9">
        <f t="shared" si="19"/>
        <v>-167091.5507043153</v>
      </c>
      <c r="AB13" s="10"/>
      <c r="AC13" s="24">
        <v>0.26536222539149051</v>
      </c>
      <c r="AD13" s="11">
        <v>1054112.6895219202</v>
      </c>
      <c r="AE13" s="8">
        <v>1352329.42</v>
      </c>
      <c r="AF13" s="9">
        <f t="shared" si="20"/>
        <v>-298216.73047807976</v>
      </c>
      <c r="AG13" s="10"/>
      <c r="AH13" s="11">
        <f t="shared" si="21"/>
        <v>8038685.5597737655</v>
      </c>
      <c r="AI13" s="8">
        <v>7054116.3799999999</v>
      </c>
      <c r="AJ13" s="9">
        <f t="shared" si="23"/>
        <v>984569.17977376445</v>
      </c>
      <c r="AK13" s="10"/>
      <c r="AL13" s="25">
        <f t="shared" si="24"/>
        <v>5876767.7507043146</v>
      </c>
      <c r="AM13" s="25">
        <f t="shared" si="25"/>
        <v>5433171.1999999993</v>
      </c>
      <c r="AN13" s="25">
        <f t="shared" si="26"/>
        <v>443596.5507043153</v>
      </c>
      <c r="AO13" s="10"/>
      <c r="AP13" s="12">
        <v>9702651.7699999996</v>
      </c>
      <c r="AQ13" s="12" t="str">
        <f t="shared" si="27"/>
        <v xml:space="preserve"> </v>
      </c>
      <c r="AR13" s="12">
        <f t="shared" si="28"/>
        <v>609853.52070431411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14969566</v>
      </c>
      <c r="BA13" s="15">
        <v>13839617</v>
      </c>
      <c r="BB13" s="15">
        <v>14969566</v>
      </c>
      <c r="BC13" s="15">
        <v>13839617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853444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710</v>
      </c>
      <c r="BW13" s="241">
        <v>0</v>
      </c>
      <c r="BX13" s="241">
        <v>3972353.97</v>
      </c>
      <c r="BY13" s="241">
        <v>5096164</v>
      </c>
      <c r="BZ13" s="241">
        <v>1352329.42</v>
      </c>
      <c r="CA13" s="241">
        <v>5096164</v>
      </c>
      <c r="CB13" s="242" t="s">
        <v>639</v>
      </c>
      <c r="CC13" s="247">
        <v>8406445.8000000007</v>
      </c>
      <c r="CD13" s="247">
        <v>7054116.3799999999</v>
      </c>
      <c r="CE13" s="247">
        <v>9702651.7699999996</v>
      </c>
      <c r="CF13" s="247">
        <v>0</v>
      </c>
    </row>
    <row r="14" spans="1:95" x14ac:dyDescent="0.25">
      <c r="A14" s="253" t="s">
        <v>651</v>
      </c>
      <c r="B14" s="254" t="s">
        <v>652</v>
      </c>
      <c r="C14" s="254" t="s">
        <v>653</v>
      </c>
      <c r="D14" s="233"/>
      <c r="E14" s="234">
        <v>60980234</v>
      </c>
      <c r="F14" s="235">
        <v>60980234</v>
      </c>
      <c r="G14" s="255">
        <f>'Jobs-Ops'!G14</f>
        <v>0</v>
      </c>
      <c r="H14" s="113">
        <f>'Jobs-Ops'!H14</f>
        <v>0</v>
      </c>
      <c r="I14" s="104"/>
      <c r="J14" s="237">
        <v>60980234</v>
      </c>
      <c r="K14" s="248"/>
      <c r="L14" s="239"/>
      <c r="M14" s="8">
        <v>43112639.979999997</v>
      </c>
      <c r="N14" s="240">
        <v>45980234</v>
      </c>
      <c r="O14" s="72"/>
      <c r="P14" s="100"/>
      <c r="Q14" s="9">
        <f t="shared" si="12"/>
        <v>15000000</v>
      </c>
      <c r="R14" s="9">
        <f t="shared" si="13"/>
        <v>13500000</v>
      </c>
      <c r="S14" s="9">
        <f t="shared" si="14"/>
        <v>1500000</v>
      </c>
      <c r="T14" s="256">
        <v>46081</v>
      </c>
      <c r="U14" s="10"/>
      <c r="V14" s="23">
        <f t="shared" si="15"/>
        <v>0.92939551634295725</v>
      </c>
      <c r="W14" s="11">
        <f t="shared" si="16"/>
        <v>56674756.06514436</v>
      </c>
      <c r="X14" s="8">
        <v>42733823.32</v>
      </c>
      <c r="Y14" s="9">
        <f t="shared" si="17"/>
        <v>13940932.74514436</v>
      </c>
      <c r="Z14" s="9">
        <f t="shared" si="18"/>
        <v>13500000</v>
      </c>
      <c r="AA14" s="9">
        <f t="shared" si="19"/>
        <v>440932.74514435977</v>
      </c>
      <c r="AB14" s="10"/>
      <c r="AC14" s="24">
        <v>8.7494840446493694E-2</v>
      </c>
      <c r="AD14" s="11">
        <v>442034.40181839716</v>
      </c>
      <c r="AE14" s="8">
        <v>5052119.6399999997</v>
      </c>
      <c r="AF14" s="9">
        <f t="shared" si="20"/>
        <v>-4610085.2381816022</v>
      </c>
      <c r="AG14" s="10"/>
      <c r="AH14" s="11">
        <f t="shared" si="21"/>
        <v>56232721.663325965</v>
      </c>
      <c r="AI14" s="8">
        <v>37681703.68</v>
      </c>
      <c r="AJ14" s="9">
        <f t="shared" si="23"/>
        <v>18551017.983325962</v>
      </c>
      <c r="AK14" s="10"/>
      <c r="AL14" s="25">
        <f t="shared" si="24"/>
        <v>4305477.9348556399</v>
      </c>
      <c r="AM14" s="25">
        <f t="shared" si="25"/>
        <v>3246410.6799999997</v>
      </c>
      <c r="AN14" s="25">
        <f t="shared" si="26"/>
        <v>1059067.2548556402</v>
      </c>
      <c r="AO14" s="10"/>
      <c r="AP14" s="12">
        <v>60980234</v>
      </c>
      <c r="AQ14" s="12" t="str">
        <f t="shared" si="27"/>
        <v xml:space="preserve"> </v>
      </c>
      <c r="AR14" s="12">
        <f t="shared" si="28"/>
        <v>4305477.9348556399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60980234</v>
      </c>
      <c r="BA14" s="15">
        <v>45980234</v>
      </c>
      <c r="BB14" s="15">
        <v>60980234</v>
      </c>
      <c r="BC14" s="15">
        <v>45980234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13500000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710</v>
      </c>
      <c r="BW14" s="241">
        <v>0</v>
      </c>
      <c r="BX14" s="241">
        <v>5052119.6399999997</v>
      </c>
      <c r="BY14" s="241">
        <v>57741915</v>
      </c>
      <c r="BZ14" s="241">
        <v>5052119.6399999997</v>
      </c>
      <c r="CA14" s="241">
        <v>57741915</v>
      </c>
      <c r="CB14" s="242" t="s">
        <v>639</v>
      </c>
      <c r="CC14" s="247">
        <v>42733823.32</v>
      </c>
      <c r="CD14" s="247">
        <v>37681703.68</v>
      </c>
      <c r="CE14" s="247">
        <v>60980234</v>
      </c>
      <c r="CF14" s="247">
        <v>0</v>
      </c>
    </row>
    <row r="15" spans="1:95" x14ac:dyDescent="0.25">
      <c r="A15" s="253" t="s">
        <v>654</v>
      </c>
      <c r="B15" s="254" t="s">
        <v>655</v>
      </c>
      <c r="C15" s="254" t="s">
        <v>656</v>
      </c>
      <c r="D15" s="233"/>
      <c r="E15" s="234">
        <v>10658200</v>
      </c>
      <c r="F15" s="235">
        <v>10658200</v>
      </c>
      <c r="G15" s="255">
        <f>'Jobs-Ops'!G15</f>
        <v>0</v>
      </c>
      <c r="H15" s="113">
        <f>'Jobs-Ops'!H15</f>
        <v>0</v>
      </c>
      <c r="I15" s="104"/>
      <c r="J15" s="237">
        <v>10658200</v>
      </c>
      <c r="K15" s="248"/>
      <c r="L15" s="239"/>
      <c r="M15" s="8">
        <v>10066642.380000001</v>
      </c>
      <c r="N15" s="240">
        <v>10079352</v>
      </c>
      <c r="O15" s="72"/>
      <c r="P15" s="100"/>
      <c r="Q15" s="9">
        <f t="shared" si="12"/>
        <v>578848</v>
      </c>
      <c r="R15" s="9">
        <f t="shared" si="13"/>
        <v>596848</v>
      </c>
      <c r="S15" s="9">
        <f t="shared" si="14"/>
        <v>-18000</v>
      </c>
      <c r="T15" s="256">
        <v>46351</v>
      </c>
      <c r="U15" s="10"/>
      <c r="V15" s="23">
        <f t="shared" si="15"/>
        <v>0.48711110992055839</v>
      </c>
      <c r="W15" s="11">
        <f t="shared" si="16"/>
        <v>5191727.6317552952</v>
      </c>
      <c r="X15" s="8">
        <v>4909764.34</v>
      </c>
      <c r="Y15" s="9">
        <f t="shared" si="17"/>
        <v>281963.29175529536</v>
      </c>
      <c r="Z15" s="9">
        <f t="shared" si="18"/>
        <v>596848</v>
      </c>
      <c r="AA15" s="9">
        <f t="shared" si="19"/>
        <v>-314884.70824470464</v>
      </c>
      <c r="AB15" s="10"/>
      <c r="AC15" s="24">
        <v>1.8445242746700445E-2</v>
      </c>
      <c r="AD15" s="11">
        <v>3423.143405523067</v>
      </c>
      <c r="AE15" s="8">
        <v>185584.08</v>
      </c>
      <c r="AF15" s="9">
        <f t="shared" si="20"/>
        <v>-182160.93659447692</v>
      </c>
      <c r="AG15" s="10"/>
      <c r="AH15" s="11">
        <f t="shared" si="21"/>
        <v>5188304.4883497721</v>
      </c>
      <c r="AI15" s="8">
        <v>4724180.26</v>
      </c>
      <c r="AJ15" s="9">
        <f t="shared" si="23"/>
        <v>464124.22834977228</v>
      </c>
      <c r="AK15" s="10"/>
      <c r="AL15" s="25">
        <f t="shared" si="24"/>
        <v>5466472.3682447048</v>
      </c>
      <c r="AM15" s="25">
        <f t="shared" si="25"/>
        <v>5169587.66</v>
      </c>
      <c r="AN15" s="25">
        <f t="shared" si="26"/>
        <v>296884.70824470464</v>
      </c>
      <c r="AO15" s="10"/>
      <c r="AP15" s="12">
        <v>5756926.0999999996</v>
      </c>
      <c r="AQ15" s="12" t="str">
        <f t="shared" si="27"/>
        <v xml:space="preserve"> </v>
      </c>
      <c r="AR15" s="12">
        <f t="shared" si="28"/>
        <v>565198.46824470442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10658200</v>
      </c>
      <c r="BA15" s="15">
        <v>10079352</v>
      </c>
      <c r="BB15" s="15">
        <v>10658200</v>
      </c>
      <c r="BC15" s="15">
        <v>10079352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596848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710</v>
      </c>
      <c r="BW15" s="241">
        <v>0</v>
      </c>
      <c r="BX15" s="241">
        <v>185584.08</v>
      </c>
      <c r="BY15" s="241">
        <v>10061352</v>
      </c>
      <c r="BZ15" s="241">
        <v>185584.08</v>
      </c>
      <c r="CA15" s="241">
        <v>10061352</v>
      </c>
      <c r="CB15" s="242" t="s">
        <v>639</v>
      </c>
      <c r="CC15" s="247">
        <v>4909764.34</v>
      </c>
      <c r="CD15" s="247">
        <v>4724180.26</v>
      </c>
      <c r="CE15" s="247">
        <v>5756926.0999999996</v>
      </c>
      <c r="CF15" s="247">
        <v>0</v>
      </c>
    </row>
    <row r="16" spans="1:95" x14ac:dyDescent="0.25">
      <c r="A16" s="253" t="s">
        <v>657</v>
      </c>
      <c r="B16" s="254" t="s">
        <v>658</v>
      </c>
      <c r="C16" s="254" t="s">
        <v>659</v>
      </c>
      <c r="D16" s="233"/>
      <c r="E16" s="234">
        <v>19974489.34</v>
      </c>
      <c r="F16" s="235">
        <v>19974489.34</v>
      </c>
      <c r="G16" s="255">
        <f>'Jobs-Ops'!G16</f>
        <v>0</v>
      </c>
      <c r="H16" s="113">
        <f>'Jobs-Ops'!H16</f>
        <v>0</v>
      </c>
      <c r="I16" s="104"/>
      <c r="J16" s="237">
        <v>19974489.34</v>
      </c>
      <c r="K16" s="248"/>
      <c r="L16" s="239"/>
      <c r="M16" s="8">
        <v>18167210.039999999</v>
      </c>
      <c r="N16" s="240">
        <v>18628948.34</v>
      </c>
      <c r="O16" s="72"/>
      <c r="P16" s="100"/>
      <c r="Q16" s="9">
        <f t="shared" si="12"/>
        <v>1345541</v>
      </c>
      <c r="R16" s="9">
        <f t="shared" si="13"/>
        <v>1212185</v>
      </c>
      <c r="S16" s="9">
        <f t="shared" si="14"/>
        <v>133356</v>
      </c>
      <c r="T16" s="256">
        <v>46203</v>
      </c>
      <c r="U16" s="10"/>
      <c r="V16" s="23">
        <f t="shared" si="15"/>
        <v>0.72160973473395762</v>
      </c>
      <c r="W16" s="11">
        <f t="shared" si="16"/>
        <v>14413785.954083664</v>
      </c>
      <c r="X16" s="8">
        <v>13442830.470000001</v>
      </c>
      <c r="Y16" s="9">
        <f t="shared" si="17"/>
        <v>970955.48408366367</v>
      </c>
      <c r="Z16" s="9">
        <f t="shared" si="18"/>
        <v>1212185</v>
      </c>
      <c r="AA16" s="9">
        <f t="shared" si="19"/>
        <v>-241229.51591633633</v>
      </c>
      <c r="AB16" s="10"/>
      <c r="AC16" s="24">
        <v>7.8012764528891429E-2</v>
      </c>
      <c r="AD16" s="11">
        <v>111545.82194228702</v>
      </c>
      <c r="AE16" s="8">
        <v>1429840.65</v>
      </c>
      <c r="AF16" s="9">
        <f t="shared" si="20"/>
        <v>-1318294.8280577129</v>
      </c>
      <c r="AG16" s="10"/>
      <c r="AH16" s="11">
        <f t="shared" si="21"/>
        <v>14302240.132141378</v>
      </c>
      <c r="AI16" s="8">
        <v>12012989.82</v>
      </c>
      <c r="AJ16" s="9">
        <f t="shared" si="23"/>
        <v>2289250.3121413765</v>
      </c>
      <c r="AK16" s="10"/>
      <c r="AL16" s="25">
        <f t="shared" si="24"/>
        <v>5560703.3859163355</v>
      </c>
      <c r="AM16" s="25">
        <f t="shared" si="25"/>
        <v>5186117.8699999992</v>
      </c>
      <c r="AN16" s="25">
        <f t="shared" si="26"/>
        <v>374585.51591633633</v>
      </c>
      <c r="AO16" s="10"/>
      <c r="AP16" s="12">
        <v>17724874.010000002</v>
      </c>
      <c r="AQ16" s="12" t="str">
        <f t="shared" si="27"/>
        <v xml:space="preserve"> </v>
      </c>
      <c r="AR16" s="12">
        <f t="shared" si="28"/>
        <v>3311088.0559163373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19974489.34</v>
      </c>
      <c r="BA16" s="15">
        <v>18628948.34</v>
      </c>
      <c r="BB16" s="15">
        <v>19974489.34</v>
      </c>
      <c r="BC16" s="15">
        <v>18628948.34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1212185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710</v>
      </c>
      <c r="BW16" s="241">
        <v>0</v>
      </c>
      <c r="BX16" s="241">
        <v>1429840.65</v>
      </c>
      <c r="BY16" s="241">
        <v>18328291</v>
      </c>
      <c r="BZ16" s="241">
        <v>1429840.65</v>
      </c>
      <c r="CA16" s="241">
        <v>18328291</v>
      </c>
      <c r="CB16" s="242" t="s">
        <v>639</v>
      </c>
      <c r="CC16" s="247">
        <v>13442830.470000001</v>
      </c>
      <c r="CD16" s="247">
        <v>12012989.82</v>
      </c>
      <c r="CE16" s="247">
        <v>17724874.010000002</v>
      </c>
      <c r="CF16" s="247">
        <v>0</v>
      </c>
    </row>
    <row r="17" spans="1:84" x14ac:dyDescent="0.25">
      <c r="A17" s="253" t="s">
        <v>660</v>
      </c>
      <c r="B17" s="254" t="s">
        <v>661</v>
      </c>
      <c r="C17" s="254" t="s">
        <v>662</v>
      </c>
      <c r="D17" s="233"/>
      <c r="E17" s="234">
        <v>562824.68000000005</v>
      </c>
      <c r="F17" s="235">
        <v>562824.68000000005</v>
      </c>
      <c r="G17" s="255">
        <f>'Jobs-Ops'!G17</f>
        <v>0</v>
      </c>
      <c r="H17" s="113">
        <f>'Jobs-Ops'!H17</f>
        <v>0</v>
      </c>
      <c r="I17" s="104"/>
      <c r="J17" s="237">
        <v>562824.68000000005</v>
      </c>
      <c r="K17" s="248"/>
      <c r="L17" s="239"/>
      <c r="M17" s="8">
        <v>453334.31</v>
      </c>
      <c r="N17" s="240">
        <v>454520.68</v>
      </c>
      <c r="O17" s="72"/>
      <c r="P17" s="100"/>
      <c r="Q17" s="9">
        <f t="shared" si="12"/>
        <v>108304.00000000006</v>
      </c>
      <c r="R17" s="9">
        <f t="shared" si="13"/>
        <v>106999.99999999994</v>
      </c>
      <c r="S17" s="9">
        <f t="shared" si="14"/>
        <v>1304.0000000001164</v>
      </c>
      <c r="T17" s="256">
        <v>46053</v>
      </c>
      <c r="U17" s="10"/>
      <c r="V17" s="23">
        <f t="shared" si="15"/>
        <v>0.73605189977274521</v>
      </c>
      <c r="W17" s="11">
        <f t="shared" si="16"/>
        <v>414268.17495298741</v>
      </c>
      <c r="X17" s="8">
        <v>334550.81</v>
      </c>
      <c r="Y17" s="9">
        <f t="shared" si="17"/>
        <v>79717.364952987409</v>
      </c>
      <c r="Z17" s="9">
        <f t="shared" si="18"/>
        <v>106999.99999999994</v>
      </c>
      <c r="AA17" s="9">
        <f t="shared" si="19"/>
        <v>-27282.635047012533</v>
      </c>
      <c r="AB17" s="10"/>
      <c r="AC17" s="24">
        <v>0.20348100674361605</v>
      </c>
      <c r="AD17" s="11">
        <v>23303.485268836757</v>
      </c>
      <c r="AE17" s="8">
        <v>98963.36</v>
      </c>
      <c r="AF17" s="9">
        <f t="shared" si="20"/>
        <v>-75659.874731163247</v>
      </c>
      <c r="AG17" s="10"/>
      <c r="AH17" s="11">
        <f t="shared" si="21"/>
        <v>390964.68968415062</v>
      </c>
      <c r="AI17" s="8">
        <v>235587.45</v>
      </c>
      <c r="AJ17" s="9">
        <f t="shared" si="23"/>
        <v>155377.23968415067</v>
      </c>
      <c r="AK17" s="10"/>
      <c r="AL17" s="25">
        <f t="shared" si="24"/>
        <v>148556.50504701264</v>
      </c>
      <c r="AM17" s="25">
        <f t="shared" si="25"/>
        <v>119969.87</v>
      </c>
      <c r="AN17" s="25">
        <f t="shared" si="26"/>
        <v>28586.635047012649</v>
      </c>
      <c r="AO17" s="10"/>
      <c r="AP17" s="12">
        <v>549548.82999999996</v>
      </c>
      <c r="AQ17" s="12" t="str">
        <f t="shared" si="27"/>
        <v xml:space="preserve"> </v>
      </c>
      <c r="AR17" s="12">
        <f t="shared" si="28"/>
        <v>135280.65504701255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562824.68000000005</v>
      </c>
      <c r="BA17" s="15">
        <v>454520.68</v>
      </c>
      <c r="BB17" s="15">
        <v>562824.68000000005</v>
      </c>
      <c r="BC17" s="15">
        <v>454520.68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106999.99999999994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710</v>
      </c>
      <c r="BW17" s="241">
        <v>0</v>
      </c>
      <c r="BX17" s="241">
        <v>114524.13</v>
      </c>
      <c r="BY17" s="241">
        <v>486351.83</v>
      </c>
      <c r="BZ17" s="241">
        <v>98963.36</v>
      </c>
      <c r="CA17" s="241">
        <v>486351.83</v>
      </c>
      <c r="CB17" s="242" t="s">
        <v>639</v>
      </c>
      <c r="CC17" s="247">
        <v>334550.81</v>
      </c>
      <c r="CD17" s="247">
        <v>235587.45</v>
      </c>
      <c r="CE17" s="247">
        <v>549548.82999999996</v>
      </c>
      <c r="CF17" s="247">
        <v>0</v>
      </c>
    </row>
    <row r="18" spans="1:84" x14ac:dyDescent="0.25">
      <c r="A18" s="253" t="s">
        <v>663</v>
      </c>
      <c r="B18" s="254" t="s">
        <v>664</v>
      </c>
      <c r="C18" s="254" t="s">
        <v>665</v>
      </c>
      <c r="D18" s="233"/>
      <c r="E18" s="234">
        <v>13366000</v>
      </c>
      <c r="F18" s="235">
        <v>13366000</v>
      </c>
      <c r="G18" s="255">
        <f>'Jobs-Ops'!G18</f>
        <v>0</v>
      </c>
      <c r="H18" s="113">
        <f>'Jobs-Ops'!H18</f>
        <v>0</v>
      </c>
      <c r="I18" s="104"/>
      <c r="J18" s="237">
        <v>13363835</v>
      </c>
      <c r="K18" s="248"/>
      <c r="L18" s="239"/>
      <c r="M18" s="8">
        <v>12448702.050000001</v>
      </c>
      <c r="N18" s="240">
        <v>12488835</v>
      </c>
      <c r="O18" s="72"/>
      <c r="P18" s="100"/>
      <c r="Q18" s="9">
        <f t="shared" si="12"/>
        <v>875000</v>
      </c>
      <c r="R18" s="9">
        <f t="shared" si="13"/>
        <v>721457</v>
      </c>
      <c r="S18" s="9">
        <f t="shared" si="14"/>
        <v>153543</v>
      </c>
      <c r="T18" s="256">
        <v>46068</v>
      </c>
      <c r="U18" s="10"/>
      <c r="V18" s="23">
        <f t="shared" si="15"/>
        <v>0.95034613396685919</v>
      </c>
      <c r="W18" s="11">
        <f t="shared" si="16"/>
        <v>12700268.927221002</v>
      </c>
      <c r="X18" s="8">
        <v>11868716.060000001</v>
      </c>
      <c r="Y18" s="9">
        <f t="shared" si="17"/>
        <v>831552.86722100154</v>
      </c>
      <c r="Z18" s="9">
        <f t="shared" si="18"/>
        <v>721457</v>
      </c>
      <c r="AA18" s="9">
        <f t="shared" si="19"/>
        <v>110095.86722100154</v>
      </c>
      <c r="AB18" s="10"/>
      <c r="AC18" s="24">
        <v>0.19719581600122668</v>
      </c>
      <c r="AD18" s="11">
        <v>519750.66276341391</v>
      </c>
      <c r="AE18" s="8">
        <v>2363767.71</v>
      </c>
      <c r="AF18" s="9">
        <f t="shared" si="20"/>
        <v>-1844017.047236586</v>
      </c>
      <c r="AG18" s="10"/>
      <c r="AH18" s="11">
        <f t="shared" si="21"/>
        <v>12180518.264457589</v>
      </c>
      <c r="AI18" s="8">
        <v>9504948.3499999996</v>
      </c>
      <c r="AJ18" s="9">
        <f t="shared" si="23"/>
        <v>2675569.9144575875</v>
      </c>
      <c r="AK18" s="10"/>
      <c r="AL18" s="25">
        <f t="shared" si="24"/>
        <v>663566.07277899794</v>
      </c>
      <c r="AM18" s="25">
        <f t="shared" si="25"/>
        <v>620118.93999999948</v>
      </c>
      <c r="AN18" s="25">
        <f t="shared" si="26"/>
        <v>43447.132778998464</v>
      </c>
      <c r="AO18" s="10"/>
      <c r="AP18" s="12">
        <v>13362800</v>
      </c>
      <c r="AQ18" s="12" t="str">
        <f t="shared" si="27"/>
        <v xml:space="preserve"> </v>
      </c>
      <c r="AR18" s="12">
        <f t="shared" si="28"/>
        <v>662531.07277899794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13363835</v>
      </c>
      <c r="BA18" s="15">
        <v>12488835</v>
      </c>
      <c r="BB18" s="15">
        <v>13363835</v>
      </c>
      <c r="BC18" s="15">
        <v>12488835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721457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710</v>
      </c>
      <c r="BW18" s="241">
        <v>0</v>
      </c>
      <c r="BX18" s="241">
        <v>2635708.37</v>
      </c>
      <c r="BY18" s="241">
        <v>11986906</v>
      </c>
      <c r="BZ18" s="241">
        <v>2363767.71</v>
      </c>
      <c r="CA18" s="241">
        <v>11986906</v>
      </c>
      <c r="CB18" s="242" t="s">
        <v>639</v>
      </c>
      <c r="CC18" s="247">
        <v>11868716.060000001</v>
      </c>
      <c r="CD18" s="247">
        <v>9504948.3499999996</v>
      </c>
      <c r="CE18" s="247">
        <v>13362800</v>
      </c>
      <c r="CF18" s="247">
        <v>0</v>
      </c>
    </row>
    <row r="19" spans="1:84" x14ac:dyDescent="0.25">
      <c r="A19" s="253" t="s">
        <v>666</v>
      </c>
      <c r="B19" s="254" t="s">
        <v>667</v>
      </c>
      <c r="C19" s="254" t="s">
        <v>653</v>
      </c>
      <c r="D19" s="233"/>
      <c r="E19" s="234">
        <v>0</v>
      </c>
      <c r="F19" s="235">
        <v>0</v>
      </c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>
        <v>-1783276.82</v>
      </c>
      <c r="N19" s="240">
        <v>-1783379.97</v>
      </c>
      <c r="O19" s="72"/>
      <c r="P19" s="100"/>
      <c r="Q19" s="9">
        <f t="shared" si="12"/>
        <v>1783379.97</v>
      </c>
      <c r="R19" s="9">
        <f t="shared" si="13"/>
        <v>1800000</v>
      </c>
      <c r="S19" s="9">
        <f t="shared" si="14"/>
        <v>-16620.030000000028</v>
      </c>
      <c r="T19" s="256">
        <v>46081</v>
      </c>
      <c r="U19" s="10"/>
      <c r="V19" s="23">
        <f t="shared" si="15"/>
        <v>0.99994216039109163</v>
      </c>
      <c r="W19" s="11">
        <f t="shared" si="16"/>
        <v>0</v>
      </c>
      <c r="X19" s="8">
        <v>-1783276.82</v>
      </c>
      <c r="Y19" s="9">
        <f t="shared" si="17"/>
        <v>1783276.82</v>
      </c>
      <c r="Z19" s="9">
        <f t="shared" si="18"/>
        <v>1800000</v>
      </c>
      <c r="AA19" s="9">
        <f t="shared" si="19"/>
        <v>-16723.179999999935</v>
      </c>
      <c r="AB19" s="10"/>
      <c r="AC19" s="24">
        <v>0.44795829599999998</v>
      </c>
      <c r="AD19" s="11">
        <v>-250833.29369402953</v>
      </c>
      <c r="AE19" s="8">
        <v>-559947.87</v>
      </c>
      <c r="AF19" s="9">
        <f t="shared" si="20"/>
        <v>309114.57630597043</v>
      </c>
      <c r="AG19" s="10"/>
      <c r="AH19" s="11">
        <f t="shared" si="21"/>
        <v>250833.29369402953</v>
      </c>
      <c r="AI19" s="8">
        <v>-1223328.95</v>
      </c>
      <c r="AJ19" s="9">
        <f t="shared" si="23"/>
        <v>1474162.2436940297</v>
      </c>
      <c r="AK19" s="10"/>
      <c r="AL19" s="25">
        <f t="shared" si="24"/>
        <v>0</v>
      </c>
      <c r="AM19" s="25">
        <f t="shared" si="25"/>
        <v>-103.14999999990687</v>
      </c>
      <c r="AN19" s="25">
        <f t="shared" si="26"/>
        <v>103.14999999990687</v>
      </c>
      <c r="AO19" s="10"/>
      <c r="AP19" s="12">
        <v>0</v>
      </c>
      <c r="AQ19" s="12">
        <f t="shared" si="27"/>
        <v>0</v>
      </c>
      <c r="AR19" s="12">
        <f t="shared" si="28"/>
        <v>0</v>
      </c>
      <c r="AS19" s="241"/>
      <c r="AT19" s="242"/>
      <c r="AU19" s="241"/>
      <c r="AV19" s="241"/>
      <c r="AW19" s="243"/>
      <c r="AX19" s="242"/>
      <c r="AY19" s="242" t="s">
        <v>630</v>
      </c>
      <c r="AZ19" s="241">
        <v>0</v>
      </c>
      <c r="BA19" s="15">
        <v>-1783379.97</v>
      </c>
      <c r="BB19" s="241">
        <v>0</v>
      </c>
      <c r="BC19" s="15">
        <v>-1783379.97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1800000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710</v>
      </c>
      <c r="BW19" s="241">
        <v>0</v>
      </c>
      <c r="BX19" s="241">
        <v>-559947.87</v>
      </c>
      <c r="BY19" s="241">
        <v>-1250000</v>
      </c>
      <c r="BZ19" s="241">
        <v>-559947.87</v>
      </c>
      <c r="CA19" s="241">
        <v>-1250000</v>
      </c>
      <c r="CB19" s="242" t="s">
        <v>639</v>
      </c>
      <c r="CC19" s="247">
        <v>-1783276.82</v>
      </c>
      <c r="CD19" s="247">
        <v>-1223328.95</v>
      </c>
      <c r="CE19" s="247">
        <v>0</v>
      </c>
      <c r="CF19" s="247">
        <v>0</v>
      </c>
    </row>
    <row r="20" spans="1:84" x14ac:dyDescent="0.25">
      <c r="A20" s="253" t="s">
        <v>668</v>
      </c>
      <c r="B20" s="254" t="s">
        <v>669</v>
      </c>
      <c r="C20" s="254" t="s">
        <v>670</v>
      </c>
      <c r="D20" s="233"/>
      <c r="E20" s="234">
        <v>104446</v>
      </c>
      <c r="F20" s="235">
        <v>104446</v>
      </c>
      <c r="G20" s="255">
        <f>'Jobs-Ops'!G20</f>
        <v>0</v>
      </c>
      <c r="H20" s="113">
        <f>'Jobs-Ops'!H20</f>
        <v>0</v>
      </c>
      <c r="I20" s="104"/>
      <c r="J20" s="237">
        <v>104446</v>
      </c>
      <c r="K20" s="238"/>
      <c r="L20" s="239"/>
      <c r="M20" s="8">
        <v>59410.82</v>
      </c>
      <c r="N20" s="240">
        <v>104446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>
        <v>46173</v>
      </c>
      <c r="U20" s="10"/>
      <c r="V20" s="23">
        <f t="shared" si="15"/>
        <v>0.54536018612488757</v>
      </c>
      <c r="W20" s="11">
        <f t="shared" si="16"/>
        <v>56960.69000000001</v>
      </c>
      <c r="X20" s="8">
        <v>56960.69</v>
      </c>
      <c r="Y20" s="9">
        <f t="shared" si="17"/>
        <v>7.2759576141834259E-12</v>
      </c>
      <c r="Z20" s="9">
        <f t="shared" si="18"/>
        <v>0</v>
      </c>
      <c r="AA20" s="9">
        <f t="shared" si="19"/>
        <v>7.2759576141834259E-12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56960.69000000001</v>
      </c>
      <c r="AI20" s="8">
        <v>56960.69</v>
      </c>
      <c r="AJ20" s="9">
        <f t="shared" si="23"/>
        <v>7.2759576141834259E-12</v>
      </c>
      <c r="AK20" s="10"/>
      <c r="AL20" s="25">
        <f t="shared" si="24"/>
        <v>47485.30999999999</v>
      </c>
      <c r="AM20" s="25">
        <f t="shared" si="25"/>
        <v>47485.31</v>
      </c>
      <c r="AN20" s="25">
        <f t="shared" si="26"/>
        <v>-7.2759576141834259E-12</v>
      </c>
      <c r="AO20" s="10"/>
      <c r="AP20" s="12">
        <v>59907</v>
      </c>
      <c r="AQ20" s="12" t="str">
        <f t="shared" si="27"/>
        <v xml:space="preserve"> </v>
      </c>
      <c r="AR20" s="12">
        <f t="shared" si="28"/>
        <v>2946.3099999999904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104446</v>
      </c>
      <c r="BA20" s="15">
        <v>104446</v>
      </c>
      <c r="BB20" s="15">
        <v>104446</v>
      </c>
      <c r="BC20" s="15">
        <v>104446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710</v>
      </c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639</v>
      </c>
      <c r="CC20" s="247">
        <v>56960.69</v>
      </c>
      <c r="CD20" s="247">
        <v>56960.69</v>
      </c>
      <c r="CE20" s="247">
        <v>59907</v>
      </c>
      <c r="CF20" s="247">
        <v>0</v>
      </c>
    </row>
    <row r="21" spans="1:84" x14ac:dyDescent="0.25">
      <c r="A21" s="253" t="s">
        <v>671</v>
      </c>
      <c r="B21" s="254" t="s">
        <v>672</v>
      </c>
      <c r="C21" s="254" t="s">
        <v>659</v>
      </c>
      <c r="D21" s="233"/>
      <c r="E21" s="234">
        <v>1199000</v>
      </c>
      <c r="F21" s="235">
        <v>1199000</v>
      </c>
      <c r="G21" s="255">
        <f>'Jobs-Ops'!G21</f>
        <v>0</v>
      </c>
      <c r="H21" s="113">
        <f>'Jobs-Ops'!H21</f>
        <v>0</v>
      </c>
      <c r="I21" s="104"/>
      <c r="J21" s="237">
        <v>1199000</v>
      </c>
      <c r="K21" s="238"/>
      <c r="L21" s="239"/>
      <c r="M21" s="8">
        <v>1147323.3</v>
      </c>
      <c r="N21" s="240">
        <v>1079240</v>
      </c>
      <c r="O21" s="71"/>
      <c r="P21" s="100"/>
      <c r="Q21" s="9">
        <f t="shared" si="12"/>
        <v>119760</v>
      </c>
      <c r="R21" s="9">
        <f t="shared" si="13"/>
        <v>119760</v>
      </c>
      <c r="S21" s="9">
        <f t="shared" si="14"/>
        <v>0</v>
      </c>
      <c r="T21" s="256">
        <v>46096</v>
      </c>
      <c r="U21" s="10"/>
      <c r="V21" s="23">
        <f t="shared" si="15"/>
        <v>0.73070968459286167</v>
      </c>
      <c r="W21" s="11">
        <f t="shared" si="16"/>
        <v>876120.91182684118</v>
      </c>
      <c r="X21" s="8">
        <v>788611.12</v>
      </c>
      <c r="Y21" s="9">
        <f t="shared" si="17"/>
        <v>87509.791826841189</v>
      </c>
      <c r="Z21" s="9">
        <f t="shared" si="18"/>
        <v>119760</v>
      </c>
      <c r="AA21" s="9">
        <f t="shared" si="19"/>
        <v>-32250.208173158811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876120.91182684118</v>
      </c>
      <c r="AI21" s="8">
        <v>788611.12</v>
      </c>
      <c r="AJ21" s="9">
        <f t="shared" si="23"/>
        <v>87509.791826841189</v>
      </c>
      <c r="AK21" s="10"/>
      <c r="AL21" s="25">
        <f t="shared" si="24"/>
        <v>322879.08817315882</v>
      </c>
      <c r="AM21" s="25">
        <f t="shared" si="25"/>
        <v>290628.88</v>
      </c>
      <c r="AN21" s="25">
        <f t="shared" si="26"/>
        <v>32250.208173158811</v>
      </c>
      <c r="AO21" s="10"/>
      <c r="AP21" s="12">
        <v>852507.5</v>
      </c>
      <c r="AQ21" s="12">
        <f t="shared" si="27"/>
        <v>23613.411826841184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1199000</v>
      </c>
      <c r="BA21" s="15">
        <v>1079240</v>
      </c>
      <c r="BB21" s="15">
        <v>1199000</v>
      </c>
      <c r="BC21" s="15">
        <v>1079240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119760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710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639</v>
      </c>
      <c r="CC21" s="247">
        <v>788611.12</v>
      </c>
      <c r="CD21" s="247">
        <v>788611.12</v>
      </c>
      <c r="CE21" s="247">
        <v>852507.5</v>
      </c>
      <c r="CF21" s="247">
        <v>0</v>
      </c>
    </row>
    <row r="22" spans="1:84" x14ac:dyDescent="0.25">
      <c r="A22" s="253" t="s">
        <v>673</v>
      </c>
      <c r="B22" s="254" t="s">
        <v>674</v>
      </c>
      <c r="C22" s="254" t="s">
        <v>662</v>
      </c>
      <c r="D22" s="233"/>
      <c r="E22" s="234">
        <v>1757000</v>
      </c>
      <c r="F22" s="235">
        <v>1757000</v>
      </c>
      <c r="G22" s="255">
        <f>'Jobs-Ops'!G22</f>
        <v>0</v>
      </c>
      <c r="H22" s="113">
        <f>'Jobs-Ops'!H22</f>
        <v>0</v>
      </c>
      <c r="I22" s="104"/>
      <c r="J22" s="237">
        <v>1757000</v>
      </c>
      <c r="K22" s="238"/>
      <c r="L22" s="239"/>
      <c r="M22" s="8">
        <v>1739172.38</v>
      </c>
      <c r="N22" s="240">
        <v>1690000</v>
      </c>
      <c r="O22" s="71"/>
      <c r="P22" s="100"/>
      <c r="Q22" s="9">
        <f t="shared" si="12"/>
        <v>67000</v>
      </c>
      <c r="R22" s="9">
        <f t="shared" si="13"/>
        <v>87213</v>
      </c>
      <c r="S22" s="9">
        <f t="shared" si="14"/>
        <v>-20213</v>
      </c>
      <c r="T22" s="256">
        <v>46285</v>
      </c>
      <c r="U22" s="10"/>
      <c r="V22" s="23">
        <f t="shared" si="15"/>
        <v>0.14788050295857988</v>
      </c>
      <c r="W22" s="11">
        <f t="shared" si="16"/>
        <v>259826.04369822485</v>
      </c>
      <c r="X22" s="8">
        <v>249918.05</v>
      </c>
      <c r="Y22" s="9">
        <f t="shared" si="17"/>
        <v>9907.9936982248619</v>
      </c>
      <c r="Z22" s="9">
        <f t="shared" si="18"/>
        <v>87213</v>
      </c>
      <c r="AA22" s="9">
        <f t="shared" si="19"/>
        <v>-77305.006301775138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259826.04369822485</v>
      </c>
      <c r="AI22" s="8">
        <v>249918.05</v>
      </c>
      <c r="AJ22" s="9">
        <f t="shared" si="23"/>
        <v>9907.9936982248619</v>
      </c>
      <c r="AK22" s="10"/>
      <c r="AL22" s="25">
        <f t="shared" si="24"/>
        <v>1497173.9563017751</v>
      </c>
      <c r="AM22" s="25">
        <f t="shared" si="25"/>
        <v>1440081.95</v>
      </c>
      <c r="AN22" s="25">
        <f t="shared" si="26"/>
        <v>57092.006301775138</v>
      </c>
      <c r="AO22" s="10"/>
      <c r="AP22" s="12">
        <v>223725</v>
      </c>
      <c r="AQ22" s="12">
        <f t="shared" si="27"/>
        <v>36101.04369822485</v>
      </c>
      <c r="AR22" s="12" t="str">
        <f t="shared" si="28"/>
        <v xml:space="preserve"> 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1757000</v>
      </c>
      <c r="BA22" s="15">
        <v>1690000</v>
      </c>
      <c r="BB22" s="15">
        <v>1757000</v>
      </c>
      <c r="BC22" s="15">
        <v>1690000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87213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710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639</v>
      </c>
      <c r="CC22" s="247">
        <v>249918.05</v>
      </c>
      <c r="CD22" s="247">
        <v>249918.05</v>
      </c>
      <c r="CE22" s="247">
        <v>223725</v>
      </c>
      <c r="CF22" s="247">
        <v>0</v>
      </c>
    </row>
    <row r="23" spans="1:84" x14ac:dyDescent="0.25">
      <c r="A23" s="253" t="s">
        <v>675</v>
      </c>
      <c r="B23" s="254" t="s">
        <v>676</v>
      </c>
      <c r="C23" s="254" t="s">
        <v>656</v>
      </c>
      <c r="D23" s="233"/>
      <c r="E23" s="234">
        <v>10848599.449999999</v>
      </c>
      <c r="F23" s="235">
        <v>10848599.449999999</v>
      </c>
      <c r="G23" s="255">
        <f>'Jobs-Ops'!G23</f>
        <v>0</v>
      </c>
      <c r="H23" s="113">
        <f>'Jobs-Ops'!H23</f>
        <v>0</v>
      </c>
      <c r="I23" s="104"/>
      <c r="J23" s="237">
        <v>10848599.449999999</v>
      </c>
      <c r="K23" s="238"/>
      <c r="L23" s="239"/>
      <c r="M23" s="8">
        <v>10171482.859999999</v>
      </c>
      <c r="N23" s="240">
        <v>10261252.449999999</v>
      </c>
      <c r="O23" s="71"/>
      <c r="P23" s="100"/>
      <c r="Q23" s="9">
        <f t="shared" si="12"/>
        <v>587347</v>
      </c>
      <c r="R23" s="9">
        <f t="shared" si="13"/>
        <v>587347</v>
      </c>
      <c r="S23" s="9">
        <f t="shared" si="14"/>
        <v>0</v>
      </c>
      <c r="T23" s="256">
        <v>46366</v>
      </c>
      <c r="U23" s="10"/>
      <c r="V23" s="23">
        <f t="shared" si="15"/>
        <v>5.5671911668053742E-2</v>
      </c>
      <c r="W23" s="11">
        <f t="shared" si="16"/>
        <v>571263.54</v>
      </c>
      <c r="X23" s="8">
        <v>571263.54</v>
      </c>
      <c r="Y23" s="9">
        <f t="shared" si="17"/>
        <v>0</v>
      </c>
      <c r="Z23" s="9">
        <f t="shared" si="18"/>
        <v>587347</v>
      </c>
      <c r="AA23" s="9">
        <f t="shared" si="19"/>
        <v>-587347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571263.54</v>
      </c>
      <c r="AI23" s="8">
        <v>571263.54</v>
      </c>
      <c r="AJ23" s="9">
        <f t="shared" si="23"/>
        <v>0</v>
      </c>
      <c r="AK23" s="10"/>
      <c r="AL23" s="25">
        <f t="shared" si="24"/>
        <v>10277335.91</v>
      </c>
      <c r="AM23" s="25">
        <f t="shared" si="25"/>
        <v>9689988.9100000001</v>
      </c>
      <c r="AN23" s="25">
        <f t="shared" si="26"/>
        <v>587347</v>
      </c>
      <c r="AO23" s="10"/>
      <c r="AP23" s="12">
        <v>774607.2</v>
      </c>
      <c r="AQ23" s="12" t="str">
        <f t="shared" si="27"/>
        <v xml:space="preserve"> </v>
      </c>
      <c r="AR23" s="12">
        <f t="shared" si="28"/>
        <v>203343.65999999992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10848599.449999999</v>
      </c>
      <c r="BA23" s="15">
        <v>10261252.449999999</v>
      </c>
      <c r="BB23" s="15">
        <v>10848599.449999999</v>
      </c>
      <c r="BC23" s="15">
        <v>10261252.449999999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587347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710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639</v>
      </c>
      <c r="CC23" s="247">
        <v>571263.54</v>
      </c>
      <c r="CD23" s="247">
        <v>571263.54</v>
      </c>
      <c r="CE23" s="247">
        <v>774607.2</v>
      </c>
      <c r="CF23" s="247">
        <v>0</v>
      </c>
    </row>
    <row r="24" spans="1:84" x14ac:dyDescent="0.25">
      <c r="A24" s="253" t="s">
        <v>677</v>
      </c>
      <c r="B24" s="254" t="s">
        <v>678</v>
      </c>
      <c r="C24" s="254" t="s">
        <v>679</v>
      </c>
      <c r="D24" s="233"/>
      <c r="E24" s="234">
        <v>6029750</v>
      </c>
      <c r="F24" s="235">
        <v>6029750</v>
      </c>
      <c r="G24" s="255">
        <f>'Jobs-Ops'!G24</f>
        <v>0</v>
      </c>
      <c r="H24" s="113">
        <f>'Jobs-Ops'!H24</f>
        <v>0</v>
      </c>
      <c r="I24" s="104"/>
      <c r="J24" s="237">
        <v>6029750</v>
      </c>
      <c r="K24" s="238"/>
      <c r="L24" s="239"/>
      <c r="M24" s="8">
        <v>5853248.0700000003</v>
      </c>
      <c r="N24" s="240">
        <v>5845263</v>
      </c>
      <c r="O24" s="71"/>
      <c r="P24" s="100"/>
      <c r="Q24" s="9">
        <f t="shared" si="12"/>
        <v>184487</v>
      </c>
      <c r="R24" s="9">
        <f t="shared" si="13"/>
        <v>0</v>
      </c>
      <c r="S24" s="9">
        <f t="shared" si="14"/>
        <v>184487</v>
      </c>
      <c r="T24" s="256">
        <v>46681</v>
      </c>
      <c r="U24" s="10"/>
      <c r="V24" s="23">
        <f t="shared" si="15"/>
        <v>1.429215075523548E-2</v>
      </c>
      <c r="W24" s="11">
        <f t="shared" si="16"/>
        <v>83541.38</v>
      </c>
      <c r="X24" s="8">
        <v>83541.38</v>
      </c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83541.38</v>
      </c>
      <c r="AI24" s="8">
        <v>83541.38</v>
      </c>
      <c r="AJ24" s="9">
        <f t="shared" si="23"/>
        <v>0</v>
      </c>
      <c r="AK24" s="10"/>
      <c r="AL24" s="25">
        <f t="shared" si="24"/>
        <v>5946208.6200000001</v>
      </c>
      <c r="AM24" s="25">
        <f t="shared" si="25"/>
        <v>5761721.6200000001</v>
      </c>
      <c r="AN24" s="25">
        <f t="shared" si="26"/>
        <v>184487</v>
      </c>
      <c r="AO24" s="10"/>
      <c r="AP24" s="12">
        <v>259564</v>
      </c>
      <c r="AQ24" s="12" t="str">
        <f t="shared" si="27"/>
        <v xml:space="preserve"> </v>
      </c>
      <c r="AR24" s="12">
        <f t="shared" si="28"/>
        <v>176022.62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6029750</v>
      </c>
      <c r="BA24" s="15">
        <v>5845263</v>
      </c>
      <c r="BB24" s="15">
        <v>6029750</v>
      </c>
      <c r="BC24" s="15">
        <v>5845263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710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639</v>
      </c>
      <c r="CC24" s="247">
        <v>83541.38</v>
      </c>
      <c r="CD24" s="247">
        <v>83541.38</v>
      </c>
      <c r="CE24" s="247">
        <v>259564</v>
      </c>
      <c r="CF24" s="247">
        <v>0</v>
      </c>
    </row>
    <row r="25" spans="1:84" x14ac:dyDescent="0.25">
      <c r="A25" s="253" t="s">
        <v>680</v>
      </c>
      <c r="B25" s="254" t="s">
        <v>681</v>
      </c>
      <c r="C25" s="254" t="s">
        <v>638</v>
      </c>
      <c r="D25" s="233"/>
      <c r="E25" s="234">
        <v>387260</v>
      </c>
      <c r="F25" s="235">
        <v>387260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387260</v>
      </c>
      <c r="K25" s="248"/>
      <c r="L25" s="239"/>
      <c r="M25" s="8">
        <v>3723.25</v>
      </c>
      <c r="N25" s="240">
        <f t="shared" si="11"/>
        <v>3723.25</v>
      </c>
      <c r="O25" s="71"/>
      <c r="P25" s="100"/>
      <c r="Q25" s="9">
        <f t="shared" si="12"/>
        <v>383536.75</v>
      </c>
      <c r="R25" s="9">
        <f t="shared" si="13"/>
        <v>0</v>
      </c>
      <c r="S25" s="9">
        <f t="shared" si="14"/>
        <v>383536.75</v>
      </c>
      <c r="T25" s="256"/>
      <c r="U25" s="10"/>
      <c r="V25" s="23">
        <f t="shared" si="15"/>
        <v>1</v>
      </c>
      <c r="W25" s="11">
        <f t="shared" si="16"/>
        <v>387260</v>
      </c>
      <c r="X25" s="8">
        <v>3723.25</v>
      </c>
      <c r="Y25" s="9">
        <f t="shared" si="17"/>
        <v>383536.75</v>
      </c>
      <c r="Z25" s="9">
        <f t="shared" si="18"/>
        <v>0</v>
      </c>
      <c r="AA25" s="9">
        <f t="shared" si="19"/>
        <v>383536.75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387260</v>
      </c>
      <c r="AI25" s="8">
        <v>3723.25</v>
      </c>
      <c r="AJ25" s="9">
        <f t="shared" si="23"/>
        <v>383536.75</v>
      </c>
      <c r="AK25" s="10"/>
      <c r="AL25" s="25">
        <f t="shared" si="24"/>
        <v>0</v>
      </c>
      <c r="AM25" s="25">
        <f t="shared" si="25"/>
        <v>0</v>
      </c>
      <c r="AN25" s="25">
        <f t="shared" si="26"/>
        <v>0</v>
      </c>
      <c r="AO25" s="10"/>
      <c r="AP25" s="12">
        <v>0</v>
      </c>
      <c r="AQ25" s="12">
        <f t="shared" si="27"/>
        <v>387260</v>
      </c>
      <c r="AR25" s="12" t="str">
        <f t="shared" si="28"/>
        <v xml:space="preserve"> 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639</v>
      </c>
      <c r="CC25" s="247">
        <v>3723.25</v>
      </c>
      <c r="CD25" s="247">
        <v>3723.25</v>
      </c>
      <c r="CE25" s="247">
        <v>0</v>
      </c>
      <c r="CF25" s="247">
        <v>0</v>
      </c>
    </row>
    <row r="26" spans="1:84" x14ac:dyDescent="0.25">
      <c r="A26" s="253" t="s">
        <v>682</v>
      </c>
      <c r="B26" s="254" t="s">
        <v>683</v>
      </c>
      <c r="C26" s="254" t="s">
        <v>659</v>
      </c>
      <c r="D26" s="233"/>
      <c r="E26" s="234">
        <v>5304500</v>
      </c>
      <c r="F26" s="235">
        <v>5304500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5304500</v>
      </c>
      <c r="K26" s="248"/>
      <c r="L26" s="239"/>
      <c r="M26" s="8">
        <v>22610.33</v>
      </c>
      <c r="N26" s="240">
        <f t="shared" si="11"/>
        <v>22610.33</v>
      </c>
      <c r="O26" s="71"/>
      <c r="P26" s="100"/>
      <c r="Q26" s="9">
        <f t="shared" si="12"/>
        <v>5281889.67</v>
      </c>
      <c r="R26" s="9">
        <f t="shared" si="13"/>
        <v>0</v>
      </c>
      <c r="S26" s="9">
        <f t="shared" si="14"/>
        <v>5281889.67</v>
      </c>
      <c r="T26" s="256"/>
      <c r="U26" s="10"/>
      <c r="V26" s="23">
        <f t="shared" si="15"/>
        <v>1</v>
      </c>
      <c r="W26" s="11">
        <f t="shared" si="16"/>
        <v>5304500</v>
      </c>
      <c r="X26" s="8">
        <v>22610.33</v>
      </c>
      <c r="Y26" s="9">
        <f t="shared" si="17"/>
        <v>5281889.67</v>
      </c>
      <c r="Z26" s="9">
        <f t="shared" si="18"/>
        <v>0</v>
      </c>
      <c r="AA26" s="9">
        <f t="shared" si="19"/>
        <v>5281889.67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5304500</v>
      </c>
      <c r="AI26" s="8">
        <v>22610.33</v>
      </c>
      <c r="AJ26" s="9">
        <f t="shared" si="23"/>
        <v>5281889.67</v>
      </c>
      <c r="AK26" s="10"/>
      <c r="AL26" s="25">
        <f t="shared" si="24"/>
        <v>0</v>
      </c>
      <c r="AM26" s="25">
        <f t="shared" si="25"/>
        <v>0</v>
      </c>
      <c r="AN26" s="25">
        <f t="shared" si="26"/>
        <v>0</v>
      </c>
      <c r="AO26" s="10"/>
      <c r="AP26" s="12">
        <v>661278.27</v>
      </c>
      <c r="AQ26" s="12">
        <f t="shared" si="27"/>
        <v>4643221.7300000004</v>
      </c>
      <c r="AR26" s="12" t="str">
        <f t="shared" si="28"/>
        <v xml:space="preserve"> 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639</v>
      </c>
      <c r="CC26" s="247">
        <v>22610.33</v>
      </c>
      <c r="CD26" s="247">
        <v>22610.33</v>
      </c>
      <c r="CE26" s="247">
        <v>661278.27</v>
      </c>
      <c r="CF26" s="247">
        <v>0</v>
      </c>
    </row>
    <row r="27" spans="1:84" x14ac:dyDescent="0.25">
      <c r="A27" s="253"/>
      <c r="B27" s="93" t="s">
        <v>684</v>
      </c>
      <c r="C27" s="254"/>
      <c r="D27" s="233"/>
      <c r="E27" s="276">
        <f>SUM(E8:E26)</f>
        <v>365112229.25999993</v>
      </c>
      <c r="F27" s="266">
        <f>SUM(F8:F26)</f>
        <v>365112229.25999993</v>
      </c>
      <c r="G27" s="255">
        <f>'Jobs-Ops'!G27</f>
        <v>0</v>
      </c>
      <c r="H27" s="113">
        <f>'Jobs-Ops'!H27</f>
        <v>0</v>
      </c>
      <c r="I27" s="104"/>
      <c r="J27" s="277">
        <f>SUM(J8:J26)</f>
        <v>367981084.62999994</v>
      </c>
      <c r="K27" s="238"/>
      <c r="L27" s="239"/>
      <c r="M27" s="270">
        <f>SUM(M8:M26)</f>
        <v>324018981.25000006</v>
      </c>
      <c r="N27" s="278">
        <f>SUM(N8:N26)</f>
        <v>324932372.17999995</v>
      </c>
      <c r="O27" s="71"/>
      <c r="P27" s="100"/>
      <c r="Q27" s="268">
        <f>SUM(Q8:Q26)</f>
        <v>43048712.450000003</v>
      </c>
      <c r="R27" s="268">
        <f>SUM(R8:R26)</f>
        <v>35939097.040000007</v>
      </c>
      <c r="S27" s="268">
        <f>SUM(S8:S26)</f>
        <v>7109615.4099999955</v>
      </c>
      <c r="T27" s="256" t="str">
        <f>IF('Jobs-Ops'!S27&lt;&gt; "",'Jobs-Ops'!S27,"")</f>
        <v/>
      </c>
      <c r="U27" s="10"/>
      <c r="V27" s="23" t="str">
        <f t="shared" si="15"/>
        <v/>
      </c>
      <c r="W27" s="269">
        <f>SUM(W8:W26)</f>
        <v>297014009.04974502</v>
      </c>
      <c r="X27" s="270">
        <f>SUM(X8:X26)</f>
        <v>259816658.41000003</v>
      </c>
      <c r="Y27" s="268">
        <f>SUM(Y8:Y26)</f>
        <v>37197350.63974499</v>
      </c>
      <c r="Z27" s="268">
        <f>SUM(Z8:Z26)</f>
        <v>35939097.040000007</v>
      </c>
      <c r="AA27" s="268">
        <f>SUM(AA8:AA26)</f>
        <v>1258253.5997449756</v>
      </c>
      <c r="AB27" s="10"/>
      <c r="AC27" s="24"/>
      <c r="AD27" s="269">
        <f>SUM(AD8:AD26)</f>
        <v>132111431.81438601</v>
      </c>
      <c r="AE27" s="270">
        <f>SUM(AE8:AE26)</f>
        <v>162442943.41999999</v>
      </c>
      <c r="AF27" s="268">
        <f>SUM(AF8:AF26)</f>
        <v>-30331511.605613977</v>
      </c>
      <c r="AG27" s="10"/>
      <c r="AH27" s="269">
        <f>SUM(AH8:AH26)</f>
        <v>164902577.23535892</v>
      </c>
      <c r="AI27" s="270">
        <f>SUM(AI8:AI26)</f>
        <v>97373714.989999995</v>
      </c>
      <c r="AJ27" s="268">
        <f>SUM(AJ8:AJ26)</f>
        <v>67528862.245358959</v>
      </c>
      <c r="AK27" s="10"/>
      <c r="AL27" s="280">
        <f>SUM(AL8:AL26)</f>
        <v>70967075.580255032</v>
      </c>
      <c r="AM27" s="280">
        <f>SUM(AM8:AM26)</f>
        <v>65115713.769999988</v>
      </c>
      <c r="AN27" s="280">
        <f>SUM(AN8:AN26)</f>
        <v>5851361.8102550199</v>
      </c>
      <c r="AO27" s="10"/>
      <c r="AP27" s="281">
        <f>SUM(AP8:AP26)</f>
        <v>306124045.26999998</v>
      </c>
      <c r="AQ27" s="281">
        <f>SUM(AQ8:AQ26)</f>
        <v>5090196.1855250662</v>
      </c>
      <c r="AR27" s="281">
        <f>SUM(AR8:AR26)</f>
        <v>14200232.40578009</v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93" t="s">
        <v>685</v>
      </c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 t="s">
        <v>686</v>
      </c>
      <c r="B30" s="254" t="s">
        <v>687</v>
      </c>
      <c r="C30" s="254" t="s">
        <v>647</v>
      </c>
      <c r="D30" s="233"/>
      <c r="E30" s="234">
        <v>330432.26</v>
      </c>
      <c r="F30" s="235">
        <v>330432.26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330432.26</v>
      </c>
      <c r="K30" s="238"/>
      <c r="L30" s="239"/>
      <c r="M30" s="8">
        <v>326838.23</v>
      </c>
      <c r="N30" s="240">
        <f t="shared" si="11"/>
        <v>326838.23</v>
      </c>
      <c r="O30" s="71"/>
      <c r="P30" s="100"/>
      <c r="Q30" s="9">
        <f t="shared" si="12"/>
        <v>3594.0300000000279</v>
      </c>
      <c r="R30" s="9">
        <f t="shared" si="13"/>
        <v>40882.719999999972</v>
      </c>
      <c r="S30" s="9">
        <f t="shared" si="14"/>
        <v>-37288.689999999944</v>
      </c>
      <c r="T30" s="256">
        <v>45930</v>
      </c>
      <c r="U30" s="10"/>
      <c r="V30" s="23">
        <f t="shared" si="15"/>
        <v>1.015350254466866</v>
      </c>
      <c r="W30" s="11">
        <f t="shared" si="16"/>
        <v>335504.47927506163</v>
      </c>
      <c r="X30" s="8">
        <v>331855.28000000003</v>
      </c>
      <c r="Y30" s="9">
        <f t="shared" si="17"/>
        <v>3649.1992750616046</v>
      </c>
      <c r="Z30" s="9">
        <f t="shared" si="18"/>
        <v>40882.719999999972</v>
      </c>
      <c r="AA30" s="9">
        <f t="shared" si="19"/>
        <v>-37233.520724938367</v>
      </c>
      <c r="AB30" s="10"/>
      <c r="AC30" s="24">
        <v>0.86797902913960223</v>
      </c>
      <c r="AD30" s="11">
        <v>248943.55506401855</v>
      </c>
      <c r="AE30" s="8">
        <v>303125.40999999997</v>
      </c>
      <c r="AF30" s="9">
        <f t="shared" si="20"/>
        <v>-54181.854935981421</v>
      </c>
      <c r="AG30" s="10"/>
      <c r="AH30" s="11">
        <f t="shared" si="21"/>
        <v>86560.924211043079</v>
      </c>
      <c r="AI30" s="8">
        <v>28729.87</v>
      </c>
      <c r="AJ30" s="9">
        <f t="shared" si="23"/>
        <v>57831.054211043025</v>
      </c>
      <c r="AK30" s="10"/>
      <c r="AL30" s="25">
        <f t="shared" si="24"/>
        <v>-5072.2192750616232</v>
      </c>
      <c r="AM30" s="25">
        <f t="shared" si="25"/>
        <v>-5017.0500000000466</v>
      </c>
      <c r="AN30" s="25">
        <f t="shared" si="26"/>
        <v>-55.169275061576627</v>
      </c>
      <c r="AO30" s="10"/>
      <c r="AP30" s="12">
        <v>372738</v>
      </c>
      <c r="AQ30" s="12" t="str">
        <f t="shared" si="27"/>
        <v xml:space="preserve"> </v>
      </c>
      <c r="AR30" s="12">
        <f t="shared" si="28"/>
        <v>37233.520724938367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2</v>
      </c>
      <c r="BH30" s="241">
        <v>0</v>
      </c>
      <c r="BI30" s="241">
        <v>40882.719999999972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286808.26</v>
      </c>
      <c r="BY30" s="241">
        <v>349231.26</v>
      </c>
      <c r="BZ30" s="241">
        <v>286808.26</v>
      </c>
      <c r="CA30" s="241">
        <v>349231.26</v>
      </c>
      <c r="CB30" s="242" t="s">
        <v>639</v>
      </c>
      <c r="CC30" s="247">
        <v>331855.28000000003</v>
      </c>
      <c r="CD30" s="247">
        <v>28729.87</v>
      </c>
      <c r="CE30" s="247">
        <v>372738</v>
      </c>
      <c r="CF30" s="247">
        <v>0</v>
      </c>
    </row>
    <row r="31" spans="1:84" x14ac:dyDescent="0.25">
      <c r="A31" s="253" t="s">
        <v>688</v>
      </c>
      <c r="B31" s="254" t="s">
        <v>689</v>
      </c>
      <c r="C31" s="254" t="s">
        <v>638</v>
      </c>
      <c r="D31" s="233"/>
      <c r="E31" s="234">
        <v>5772260</v>
      </c>
      <c r="F31" s="235">
        <v>5772260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5772260</v>
      </c>
      <c r="K31" s="238"/>
      <c r="L31" s="239"/>
      <c r="M31" s="8">
        <v>4488653.8</v>
      </c>
      <c r="N31" s="240">
        <f t="shared" si="11"/>
        <v>4488653.8</v>
      </c>
      <c r="O31" s="71"/>
      <c r="P31" s="100"/>
      <c r="Q31" s="9">
        <f t="shared" si="12"/>
        <v>1283606.2000000002</v>
      </c>
      <c r="R31" s="9">
        <f t="shared" si="13"/>
        <v>986135</v>
      </c>
      <c r="S31" s="9">
        <f t="shared" si="14"/>
        <v>297471.20000000019</v>
      </c>
      <c r="T31" s="256">
        <v>46022</v>
      </c>
      <c r="U31" s="10"/>
      <c r="V31" s="23">
        <f t="shared" si="15"/>
        <v>1.0096162595564846</v>
      </c>
      <c r="W31" s="11">
        <f t="shared" si="16"/>
        <v>5827767.5503875138</v>
      </c>
      <c r="X31" s="8">
        <v>4531817.8600000003</v>
      </c>
      <c r="Y31" s="9">
        <f t="shared" si="17"/>
        <v>1295949.6903875135</v>
      </c>
      <c r="Z31" s="9">
        <f t="shared" si="18"/>
        <v>986135</v>
      </c>
      <c r="AA31" s="9">
        <f t="shared" si="19"/>
        <v>309814.69038751349</v>
      </c>
      <c r="AB31" s="10"/>
      <c r="AC31" s="24">
        <v>0.89268678560986447</v>
      </c>
      <c r="AD31" s="11">
        <v>4599850.4751461735</v>
      </c>
      <c r="AE31" s="8">
        <v>4228652.84</v>
      </c>
      <c r="AF31" s="9">
        <f t="shared" si="20"/>
        <v>371197.63514617365</v>
      </c>
      <c r="AG31" s="10"/>
      <c r="AH31" s="11">
        <f t="shared" si="21"/>
        <v>1227917.0752413403</v>
      </c>
      <c r="AI31" s="8">
        <v>303165.02</v>
      </c>
      <c r="AJ31" s="9">
        <f t="shared" si="23"/>
        <v>924752.05524133984</v>
      </c>
      <c r="AK31" s="10"/>
      <c r="AL31" s="25">
        <f t="shared" si="24"/>
        <v>-55507.550387513824</v>
      </c>
      <c r="AM31" s="25">
        <f t="shared" si="25"/>
        <v>-43164.060000000522</v>
      </c>
      <c r="AN31" s="25">
        <f t="shared" si="26"/>
        <v>-12343.490387513302</v>
      </c>
      <c r="AO31" s="10"/>
      <c r="AP31" s="12">
        <v>5483550</v>
      </c>
      <c r="AQ31" s="12">
        <f t="shared" si="27"/>
        <v>344217.55038751382</v>
      </c>
      <c r="AR31" s="12" t="str">
        <f t="shared" si="28"/>
        <v xml:space="preserve"> 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2</v>
      </c>
      <c r="BH31" s="241">
        <v>0</v>
      </c>
      <c r="BI31" s="241">
        <v>986135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5152815.6900000004</v>
      </c>
      <c r="BY31" s="241">
        <v>4736995</v>
      </c>
      <c r="BZ31" s="241">
        <v>5152815.6900000004</v>
      </c>
      <c r="CA31" s="241">
        <v>4736995</v>
      </c>
      <c r="CB31" s="242" t="s">
        <v>639</v>
      </c>
      <c r="CC31" s="247">
        <v>4531817.8600000003</v>
      </c>
      <c r="CD31" s="247">
        <v>303165.02</v>
      </c>
      <c r="CE31" s="247">
        <v>5483550</v>
      </c>
      <c r="CF31" s="247">
        <v>0</v>
      </c>
    </row>
    <row r="32" spans="1:84" x14ac:dyDescent="0.25">
      <c r="A32" s="253" t="s">
        <v>690</v>
      </c>
      <c r="B32" s="254" t="s">
        <v>691</v>
      </c>
      <c r="C32" s="254" t="s">
        <v>647</v>
      </c>
      <c r="D32" s="233"/>
      <c r="E32" s="234">
        <v>1031404.75</v>
      </c>
      <c r="F32" s="235">
        <v>1031404.75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1031404.75</v>
      </c>
      <c r="K32" s="238"/>
      <c r="L32" s="239"/>
      <c r="M32" s="8">
        <v>1090952.6299999999</v>
      </c>
      <c r="N32" s="240">
        <f t="shared" si="11"/>
        <v>1090952.6299999999</v>
      </c>
      <c r="O32" s="71"/>
      <c r="P32" s="100"/>
      <c r="Q32" s="9">
        <f t="shared" si="12"/>
        <v>-59547.879999999888</v>
      </c>
      <c r="R32" s="9">
        <f t="shared" si="13"/>
        <v>-50372.729999999981</v>
      </c>
      <c r="S32" s="9">
        <f t="shared" si="14"/>
        <v>-9175.1499999999069</v>
      </c>
      <c r="T32" s="256">
        <v>45991</v>
      </c>
      <c r="U32" s="10"/>
      <c r="V32" s="23">
        <f t="shared" si="15"/>
        <v>1.0703527521630338</v>
      </c>
      <c r="W32" s="11">
        <f t="shared" si="16"/>
        <v>1103966.9127565259</v>
      </c>
      <c r="X32" s="8">
        <v>1167704.1499999999</v>
      </c>
      <c r="Y32" s="9">
        <f t="shared" si="17"/>
        <v>-59547.879999999888</v>
      </c>
      <c r="Z32" s="9">
        <f t="shared" si="18"/>
        <v>-50372.729999999981</v>
      </c>
      <c r="AA32" s="9">
        <f t="shared" si="19"/>
        <v>-9175.1499999999069</v>
      </c>
      <c r="AB32" s="10"/>
      <c r="AC32" s="24">
        <v>0.83835191671689502</v>
      </c>
      <c r="AD32" s="11">
        <v>724905.46466523141</v>
      </c>
      <c r="AE32" s="8">
        <v>786902.05</v>
      </c>
      <c r="AF32" s="9">
        <f t="shared" si="20"/>
        <v>-61996.585334768635</v>
      </c>
      <c r="AG32" s="10"/>
      <c r="AH32" s="11">
        <f t="shared" si="21"/>
        <v>379061.4480912945</v>
      </c>
      <c r="AI32" s="8">
        <v>380802.1</v>
      </c>
      <c r="AJ32" s="9">
        <f t="shared" si="23"/>
        <v>2448.705334768747</v>
      </c>
      <c r="AK32" s="10"/>
      <c r="AL32" s="25">
        <f t="shared" si="24"/>
        <v>-72562.162756525911</v>
      </c>
      <c r="AM32" s="25">
        <f t="shared" si="25"/>
        <v>-76751.520000000019</v>
      </c>
      <c r="AN32" s="25">
        <f t="shared" si="26"/>
        <v>0</v>
      </c>
      <c r="AO32" s="10"/>
      <c r="AP32" s="12">
        <v>1120182.07</v>
      </c>
      <c r="AQ32" s="12" t="str">
        <f t="shared" si="27"/>
        <v xml:space="preserve"> </v>
      </c>
      <c r="AR32" s="12">
        <f t="shared" si="28"/>
        <v>16215.157243474154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2</v>
      </c>
      <c r="BH32" s="241">
        <v>0</v>
      </c>
      <c r="BI32" s="241">
        <v>-50372.729999999981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864679.2</v>
      </c>
      <c r="BY32" s="241">
        <v>938629.75</v>
      </c>
      <c r="BZ32" s="241">
        <v>864679.2</v>
      </c>
      <c r="CA32" s="241">
        <v>938629.75</v>
      </c>
      <c r="CB32" s="242" t="s">
        <v>639</v>
      </c>
      <c r="CC32" s="247">
        <v>1167704.1499999999</v>
      </c>
      <c r="CD32" s="247">
        <v>380802.1</v>
      </c>
      <c r="CE32" s="247">
        <v>1120182.07</v>
      </c>
      <c r="CF32" s="247">
        <v>0</v>
      </c>
    </row>
    <row r="33" spans="1:84" x14ac:dyDescent="0.25">
      <c r="A33" s="253" t="s">
        <v>692</v>
      </c>
      <c r="B33" s="254" t="s">
        <v>693</v>
      </c>
      <c r="C33" s="254" t="s">
        <v>659</v>
      </c>
      <c r="D33" s="233"/>
      <c r="E33" s="234">
        <v>3967189.79</v>
      </c>
      <c r="F33" s="235">
        <v>3967189.79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3967189.79</v>
      </c>
      <c r="K33" s="238"/>
      <c r="L33" s="239"/>
      <c r="M33" s="8">
        <v>3835415.47</v>
      </c>
      <c r="N33" s="240">
        <f t="shared" si="11"/>
        <v>3835415.47</v>
      </c>
      <c r="O33" s="71"/>
      <c r="P33" s="100"/>
      <c r="Q33" s="9">
        <f t="shared" si="12"/>
        <v>131774.31999999983</v>
      </c>
      <c r="R33" s="9">
        <f t="shared" si="13"/>
        <v>121085.87999999989</v>
      </c>
      <c r="S33" s="9">
        <f t="shared" si="14"/>
        <v>10688.439999999944</v>
      </c>
      <c r="T33" s="256">
        <v>45930</v>
      </c>
      <c r="U33" s="10"/>
      <c r="V33" s="23">
        <f t="shared" si="15"/>
        <v>0.99991637411839496</v>
      </c>
      <c r="W33" s="11">
        <f t="shared" si="16"/>
        <v>3966858.0302563165</v>
      </c>
      <c r="X33" s="8">
        <v>3835094.73</v>
      </c>
      <c r="Y33" s="9">
        <f t="shared" si="17"/>
        <v>131763.30025631655</v>
      </c>
      <c r="Z33" s="9">
        <f t="shared" si="18"/>
        <v>121085.87999999989</v>
      </c>
      <c r="AA33" s="9">
        <f t="shared" si="19"/>
        <v>10677.420256316662</v>
      </c>
      <c r="AB33" s="10"/>
      <c r="AC33" s="24">
        <v>0.78241221499334779</v>
      </c>
      <c r="AD33" s="11">
        <v>2428589.4416171862</v>
      </c>
      <c r="AE33" s="8">
        <v>3105459.89</v>
      </c>
      <c r="AF33" s="9">
        <f t="shared" si="20"/>
        <v>-676870.44838281395</v>
      </c>
      <c r="AG33" s="10"/>
      <c r="AH33" s="11">
        <f t="shared" si="21"/>
        <v>1538268.5886391304</v>
      </c>
      <c r="AI33" s="8">
        <v>729634.84</v>
      </c>
      <c r="AJ33" s="9">
        <f t="shared" si="23"/>
        <v>808633.7486391305</v>
      </c>
      <c r="AK33" s="10"/>
      <c r="AL33" s="25">
        <f t="shared" si="24"/>
        <v>331.7597436835058</v>
      </c>
      <c r="AM33" s="25">
        <f t="shared" si="25"/>
        <v>320.74000000022352</v>
      </c>
      <c r="AN33" s="25">
        <f t="shared" si="26"/>
        <v>11.019743683282286</v>
      </c>
      <c r="AO33" s="10"/>
      <c r="AP33" s="12">
        <v>3967189.79</v>
      </c>
      <c r="AQ33" s="12" t="str">
        <f t="shared" si="27"/>
        <v xml:space="preserve"> </v>
      </c>
      <c r="AR33" s="12">
        <f t="shared" si="28"/>
        <v>331.7597436835058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2</v>
      </c>
      <c r="BH33" s="241">
        <v>0</v>
      </c>
      <c r="BI33" s="241">
        <v>121085.87999999989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3103976.9</v>
      </c>
      <c r="BY33" s="241">
        <v>3969084.11</v>
      </c>
      <c r="BZ33" s="241">
        <v>3103976.9</v>
      </c>
      <c r="CA33" s="241">
        <v>3969084.11</v>
      </c>
      <c r="CB33" s="242" t="s">
        <v>639</v>
      </c>
      <c r="CC33" s="247">
        <v>3835094.73</v>
      </c>
      <c r="CD33" s="247">
        <v>729634.84</v>
      </c>
      <c r="CE33" s="247">
        <v>3967189.79</v>
      </c>
      <c r="CF33" s="247">
        <v>0</v>
      </c>
    </row>
    <row r="34" spans="1:84" x14ac:dyDescent="0.25">
      <c r="A34" s="253" t="s">
        <v>694</v>
      </c>
      <c r="B34" s="254" t="s">
        <v>695</v>
      </c>
      <c r="C34" s="254" t="s">
        <v>659</v>
      </c>
      <c r="D34" s="233"/>
      <c r="E34" s="234">
        <v>1991231.37</v>
      </c>
      <c r="F34" s="235">
        <v>1991231.37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1991231.37</v>
      </c>
      <c r="K34" s="238"/>
      <c r="L34" s="239"/>
      <c r="M34" s="8">
        <v>1758132.57</v>
      </c>
      <c r="N34" s="240">
        <f t="shared" si="11"/>
        <v>1758132.57</v>
      </c>
      <c r="O34" s="71"/>
      <c r="P34" s="100"/>
      <c r="Q34" s="9">
        <f t="shared" si="12"/>
        <v>233098.80000000005</v>
      </c>
      <c r="R34" s="9">
        <f t="shared" si="13"/>
        <v>233098.80000000005</v>
      </c>
      <c r="S34" s="9">
        <f t="shared" si="14"/>
        <v>0</v>
      </c>
      <c r="T34" s="256">
        <v>45808</v>
      </c>
      <c r="U34" s="10"/>
      <c r="V34" s="23">
        <f t="shared" si="15"/>
        <v>1</v>
      </c>
      <c r="W34" s="11">
        <f t="shared" si="16"/>
        <v>1991231.37</v>
      </c>
      <c r="X34" s="8">
        <v>1758132.57</v>
      </c>
      <c r="Y34" s="9">
        <f t="shared" si="17"/>
        <v>233098.80000000005</v>
      </c>
      <c r="Z34" s="9">
        <f t="shared" si="18"/>
        <v>233098.80000000005</v>
      </c>
      <c r="AA34" s="9">
        <f t="shared" si="19"/>
        <v>0</v>
      </c>
      <c r="AB34" s="10"/>
      <c r="AC34" s="24">
        <v>0.98245543599902563</v>
      </c>
      <c r="AD34" s="11">
        <v>1921972.8733079105</v>
      </c>
      <c r="AE34" s="8">
        <v>1730330.97</v>
      </c>
      <c r="AF34" s="9">
        <f t="shared" si="20"/>
        <v>191641.90330791054</v>
      </c>
      <c r="AG34" s="10"/>
      <c r="AH34" s="11">
        <f t="shared" si="21"/>
        <v>69258.496692089597</v>
      </c>
      <c r="AI34" s="8">
        <v>27801.599999999999</v>
      </c>
      <c r="AJ34" s="9">
        <f t="shared" si="23"/>
        <v>41456.896692089504</v>
      </c>
      <c r="AK34" s="10"/>
      <c r="AL34" s="25">
        <f t="shared" si="24"/>
        <v>0</v>
      </c>
      <c r="AM34" s="25">
        <f t="shared" si="25"/>
        <v>0</v>
      </c>
      <c r="AN34" s="25">
        <f t="shared" si="26"/>
        <v>0</v>
      </c>
      <c r="AO34" s="10"/>
      <c r="AP34" s="12">
        <v>1991231.37</v>
      </c>
      <c r="AQ34" s="12">
        <f t="shared" si="27"/>
        <v>0</v>
      </c>
      <c r="AR34" s="12">
        <f t="shared" si="28"/>
        <v>0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2</v>
      </c>
      <c r="BH34" s="241">
        <v>0</v>
      </c>
      <c r="BI34" s="241">
        <v>233098.80000000005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1956295.22</v>
      </c>
      <c r="BY34" s="241">
        <v>1761231</v>
      </c>
      <c r="BZ34" s="241">
        <v>1956295.22</v>
      </c>
      <c r="CA34" s="241">
        <v>1761231</v>
      </c>
      <c r="CB34" s="242" t="s">
        <v>639</v>
      </c>
      <c r="CC34" s="247">
        <v>1758132.57</v>
      </c>
      <c r="CD34" s="247">
        <v>27801.599999999999</v>
      </c>
      <c r="CE34" s="247">
        <v>1991231.37</v>
      </c>
      <c r="CF34" s="247">
        <v>0</v>
      </c>
    </row>
    <row r="35" spans="1:84" x14ac:dyDescent="0.25">
      <c r="A35" s="253" t="s">
        <v>696</v>
      </c>
      <c r="B35" s="254" t="s">
        <v>697</v>
      </c>
      <c r="C35" s="254" t="s">
        <v>659</v>
      </c>
      <c r="D35" s="233"/>
      <c r="E35" s="234">
        <v>2742860.33</v>
      </c>
      <c r="F35" s="235">
        <v>2742860.33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2742860.33</v>
      </c>
      <c r="K35" s="238"/>
      <c r="L35" s="239"/>
      <c r="M35" s="8">
        <v>2547017.9500000002</v>
      </c>
      <c r="N35" s="240">
        <f t="shared" si="11"/>
        <v>2547017.9500000002</v>
      </c>
      <c r="O35" s="71"/>
      <c r="P35" s="100"/>
      <c r="Q35" s="9">
        <f t="shared" si="12"/>
        <v>195842.37999999989</v>
      </c>
      <c r="R35" s="9">
        <f t="shared" si="13"/>
        <v>195000</v>
      </c>
      <c r="S35" s="9">
        <f t="shared" si="14"/>
        <v>842.37999999988824</v>
      </c>
      <c r="T35" s="256">
        <v>45961</v>
      </c>
      <c r="U35" s="10"/>
      <c r="V35" s="23">
        <f t="shared" si="15"/>
        <v>1.0006701837338836</v>
      </c>
      <c r="W35" s="11">
        <f t="shared" si="16"/>
        <v>2744698.5503774807</v>
      </c>
      <c r="X35" s="8">
        <v>2548724.92</v>
      </c>
      <c r="Y35" s="9">
        <f t="shared" si="17"/>
        <v>195973.63037748076</v>
      </c>
      <c r="Z35" s="9">
        <f t="shared" si="18"/>
        <v>195000</v>
      </c>
      <c r="AA35" s="9">
        <f t="shared" si="19"/>
        <v>973.63037748076022</v>
      </c>
      <c r="AB35" s="10"/>
      <c r="AC35" s="24">
        <v>0.75453729128073732</v>
      </c>
      <c r="AD35" s="11">
        <v>1561582.5308467841</v>
      </c>
      <c r="AE35" s="8">
        <v>1749732.32</v>
      </c>
      <c r="AF35" s="9">
        <f t="shared" si="20"/>
        <v>-188149.78915321594</v>
      </c>
      <c r="AG35" s="10"/>
      <c r="AH35" s="11">
        <f t="shared" si="21"/>
        <v>1183116.0195306966</v>
      </c>
      <c r="AI35" s="8">
        <v>798992.6</v>
      </c>
      <c r="AJ35" s="9">
        <f t="shared" si="23"/>
        <v>384123.4195306967</v>
      </c>
      <c r="AK35" s="10"/>
      <c r="AL35" s="25">
        <f t="shared" si="24"/>
        <v>-1838.2203774806112</v>
      </c>
      <c r="AM35" s="25">
        <f t="shared" si="25"/>
        <v>-1706.9699999997392</v>
      </c>
      <c r="AN35" s="25">
        <f t="shared" si="26"/>
        <v>-131.25037748087198</v>
      </c>
      <c r="AO35" s="10"/>
      <c r="AP35" s="12">
        <v>2742860.08</v>
      </c>
      <c r="AQ35" s="12">
        <f t="shared" si="27"/>
        <v>1838.4703774806112</v>
      </c>
      <c r="AR35" s="12" t="str">
        <f t="shared" si="28"/>
        <v xml:space="preserve"> 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2</v>
      </c>
      <c r="BH35" s="241">
        <v>0</v>
      </c>
      <c r="BI35" s="241">
        <v>195000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2069589.6</v>
      </c>
      <c r="BY35" s="241">
        <v>2318947.44</v>
      </c>
      <c r="BZ35" s="241">
        <v>2069589.6</v>
      </c>
      <c r="CA35" s="241">
        <v>2318947.44</v>
      </c>
      <c r="CB35" s="242" t="s">
        <v>639</v>
      </c>
      <c r="CC35" s="247">
        <v>2548724.92</v>
      </c>
      <c r="CD35" s="247">
        <v>798992.6</v>
      </c>
      <c r="CE35" s="247">
        <v>2742860.08</v>
      </c>
      <c r="CF35" s="247">
        <v>0</v>
      </c>
    </row>
    <row r="36" spans="1:84" x14ac:dyDescent="0.25">
      <c r="A36" s="253" t="s">
        <v>698</v>
      </c>
      <c r="B36" s="254" t="s">
        <v>699</v>
      </c>
      <c r="C36" s="254" t="s">
        <v>659</v>
      </c>
      <c r="D36" s="233"/>
      <c r="E36" s="234">
        <v>2486231.58</v>
      </c>
      <c r="F36" s="235">
        <v>2486231.58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2486231.58</v>
      </c>
      <c r="K36" s="238"/>
      <c r="L36" s="239"/>
      <c r="M36" s="8">
        <v>2239435.52</v>
      </c>
      <c r="N36" s="240">
        <f t="shared" si="11"/>
        <v>2239435.52</v>
      </c>
      <c r="O36" s="71"/>
      <c r="P36" s="100"/>
      <c r="Q36" s="9">
        <f t="shared" si="12"/>
        <v>246796.06000000006</v>
      </c>
      <c r="R36" s="9">
        <f t="shared" si="13"/>
        <v>246796.43999999994</v>
      </c>
      <c r="S36" s="9">
        <f t="shared" si="14"/>
        <v>-0.37999999988824129</v>
      </c>
      <c r="T36" s="256">
        <v>45930</v>
      </c>
      <c r="U36" s="10"/>
      <c r="V36" s="23">
        <f t="shared" si="15"/>
        <v>0.99999983031438211</v>
      </c>
      <c r="W36" s="11">
        <f t="shared" si="16"/>
        <v>2486231.1581222583</v>
      </c>
      <c r="X36" s="8">
        <v>2239435.14</v>
      </c>
      <c r="Y36" s="9">
        <f t="shared" si="17"/>
        <v>246796.01812225813</v>
      </c>
      <c r="Z36" s="9">
        <f t="shared" si="18"/>
        <v>246796.43999999994</v>
      </c>
      <c r="AA36" s="9">
        <f t="shared" si="19"/>
        <v>-0.42187774181365967</v>
      </c>
      <c r="AB36" s="10"/>
      <c r="AC36" s="24">
        <v>0.9108769224064176</v>
      </c>
      <c r="AD36" s="11">
        <v>2062816.2199701571</v>
      </c>
      <c r="AE36" s="8">
        <v>2067416.95</v>
      </c>
      <c r="AF36" s="9">
        <f t="shared" si="20"/>
        <v>-4600.7300298428163</v>
      </c>
      <c r="AG36" s="10"/>
      <c r="AH36" s="11">
        <f t="shared" si="21"/>
        <v>423414.93815210112</v>
      </c>
      <c r="AI36" s="8">
        <v>172018.19</v>
      </c>
      <c r="AJ36" s="9">
        <f t="shared" si="23"/>
        <v>251396.74815210095</v>
      </c>
      <c r="AK36" s="10"/>
      <c r="AL36" s="25">
        <f t="shared" si="24"/>
        <v>0.42187774181365967</v>
      </c>
      <c r="AM36" s="25">
        <f t="shared" si="25"/>
        <v>0.37999999988824129</v>
      </c>
      <c r="AN36" s="25">
        <f t="shared" si="26"/>
        <v>4.1877741925418377E-2</v>
      </c>
      <c r="AO36" s="10"/>
      <c r="AP36" s="12">
        <v>2486231.58</v>
      </c>
      <c r="AQ36" s="12" t="str">
        <f t="shared" si="27"/>
        <v xml:space="preserve"> </v>
      </c>
      <c r="AR36" s="12">
        <f t="shared" si="28"/>
        <v>0.42187774181365967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2</v>
      </c>
      <c r="BH36" s="241">
        <v>0</v>
      </c>
      <c r="BI36" s="241">
        <v>246796.43999999994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2264648.6800000002</v>
      </c>
      <c r="BY36" s="241">
        <v>2269699.56</v>
      </c>
      <c r="BZ36" s="241">
        <v>2264648.6800000002</v>
      </c>
      <c r="CA36" s="241">
        <v>2269699.56</v>
      </c>
      <c r="CB36" s="242" t="s">
        <v>639</v>
      </c>
      <c r="CC36" s="247">
        <v>2239435.14</v>
      </c>
      <c r="CD36" s="247">
        <v>172018.19</v>
      </c>
      <c r="CE36" s="247">
        <v>2486231.58</v>
      </c>
      <c r="CF36" s="247">
        <v>0</v>
      </c>
    </row>
    <row r="37" spans="1:84" x14ac:dyDescent="0.25">
      <c r="A37" s="253" t="s">
        <v>700</v>
      </c>
      <c r="B37" s="254" t="s">
        <v>701</v>
      </c>
      <c r="C37" s="254" t="s">
        <v>647</v>
      </c>
      <c r="D37" s="233"/>
      <c r="E37" s="234">
        <v>61902</v>
      </c>
      <c r="F37" s="235">
        <v>61902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61902</v>
      </c>
      <c r="K37" s="238"/>
      <c r="L37" s="239"/>
      <c r="M37" s="8">
        <v>62149.86</v>
      </c>
      <c r="N37" s="240">
        <f t="shared" si="11"/>
        <v>62149.86</v>
      </c>
      <c r="O37" s="71"/>
      <c r="P37" s="100"/>
      <c r="Q37" s="9">
        <f t="shared" si="12"/>
        <v>-247.86000000000058</v>
      </c>
      <c r="R37" s="9">
        <f t="shared" si="13"/>
        <v>4843</v>
      </c>
      <c r="S37" s="9">
        <f t="shared" si="14"/>
        <v>-5090.8600000000006</v>
      </c>
      <c r="T37" s="256">
        <v>46022</v>
      </c>
      <c r="U37" s="10"/>
      <c r="V37" s="23">
        <f t="shared" si="15"/>
        <v>0.91704856615928021</v>
      </c>
      <c r="W37" s="11">
        <f t="shared" si="16"/>
        <v>56767.140342391765</v>
      </c>
      <c r="X37" s="8">
        <v>56994.44</v>
      </c>
      <c r="Y37" s="9">
        <f t="shared" si="17"/>
        <v>-247.86000000000058</v>
      </c>
      <c r="Z37" s="9">
        <f t="shared" si="18"/>
        <v>4843</v>
      </c>
      <c r="AA37" s="9">
        <f t="shared" si="19"/>
        <v>-5090.8600000000006</v>
      </c>
      <c r="AB37" s="10"/>
      <c r="AC37" s="24">
        <v>0.91397047138375964</v>
      </c>
      <c r="AD37" s="11">
        <v>51709.31435217629</v>
      </c>
      <c r="AE37" s="8">
        <v>56994.44</v>
      </c>
      <c r="AF37" s="9">
        <f t="shared" si="20"/>
        <v>-5285.1256478237119</v>
      </c>
      <c r="AG37" s="10"/>
      <c r="AH37" s="11">
        <f t="shared" si="21"/>
        <v>5057.825990215475</v>
      </c>
      <c r="AI37" s="8">
        <v>0</v>
      </c>
      <c r="AJ37" s="9">
        <f t="shared" si="23"/>
        <v>5037.2656478237113</v>
      </c>
      <c r="AK37" s="10"/>
      <c r="AL37" s="25">
        <f t="shared" si="24"/>
        <v>5134.8596576082346</v>
      </c>
      <c r="AM37" s="25">
        <f t="shared" si="25"/>
        <v>5155.4199999999983</v>
      </c>
      <c r="AN37" s="25">
        <f t="shared" si="26"/>
        <v>0</v>
      </c>
      <c r="AO37" s="10"/>
      <c r="AP37" s="12">
        <v>61902</v>
      </c>
      <c r="AQ37" s="12" t="str">
        <f t="shared" si="27"/>
        <v xml:space="preserve"> </v>
      </c>
      <c r="AR37" s="12">
        <f t="shared" si="28"/>
        <v>5134.8596576082346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3</v>
      </c>
      <c r="BH37" s="241">
        <v>0</v>
      </c>
      <c r="BI37" s="241">
        <v>4843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56576.57</v>
      </c>
      <c r="BY37" s="241">
        <v>62359.17</v>
      </c>
      <c r="BZ37" s="241">
        <v>56576.57</v>
      </c>
      <c r="CA37" s="241">
        <v>62359.17</v>
      </c>
      <c r="CB37" s="242" t="s">
        <v>639</v>
      </c>
      <c r="CC37" s="247">
        <v>56994.44</v>
      </c>
      <c r="CD37" s="247">
        <v>0</v>
      </c>
      <c r="CE37" s="247">
        <v>61902</v>
      </c>
      <c r="CF37" s="247">
        <v>0</v>
      </c>
    </row>
    <row r="38" spans="1:84" x14ac:dyDescent="0.25">
      <c r="A38" s="253" t="s">
        <v>702</v>
      </c>
      <c r="B38" s="254" t="s">
        <v>703</v>
      </c>
      <c r="C38" s="254" t="s">
        <v>638</v>
      </c>
      <c r="D38" s="233"/>
      <c r="E38" s="234">
        <v>0</v>
      </c>
      <c r="F38" s="235">
        <v>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>
        <v>1413364.39</v>
      </c>
      <c r="N38" s="240">
        <f t="shared" si="11"/>
        <v>1413364.39</v>
      </c>
      <c r="O38" s="71"/>
      <c r="P38" s="100"/>
      <c r="Q38" s="9">
        <f t="shared" si="12"/>
        <v>-1413364.39</v>
      </c>
      <c r="R38" s="9">
        <f t="shared" si="13"/>
        <v>-911585.97</v>
      </c>
      <c r="S38" s="9">
        <f t="shared" si="14"/>
        <v>-501778.41999999993</v>
      </c>
      <c r="T38" s="256">
        <v>46022</v>
      </c>
      <c r="U38" s="10"/>
      <c r="V38" s="23">
        <f t="shared" si="15"/>
        <v>1</v>
      </c>
      <c r="W38" s="11">
        <f t="shared" si="16"/>
        <v>0</v>
      </c>
      <c r="X38" s="8">
        <v>1413364.39</v>
      </c>
      <c r="Y38" s="9">
        <f t="shared" si="17"/>
        <v>-1413364.39</v>
      </c>
      <c r="Z38" s="9">
        <f t="shared" si="18"/>
        <v>-911585.97</v>
      </c>
      <c r="AA38" s="9">
        <f t="shared" si="19"/>
        <v>-501778.41999999993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0</v>
      </c>
      <c r="AI38" s="8">
        <v>1413364.39</v>
      </c>
      <c r="AJ38" s="9">
        <f t="shared" si="23"/>
        <v>-1413364.39</v>
      </c>
      <c r="AK38" s="10"/>
      <c r="AL38" s="25">
        <f t="shared" si="24"/>
        <v>0</v>
      </c>
      <c r="AM38" s="25">
        <f t="shared" si="25"/>
        <v>0</v>
      </c>
      <c r="AN38" s="25">
        <f t="shared" si="26"/>
        <v>0</v>
      </c>
      <c r="AO38" s="10"/>
      <c r="AP38" s="12">
        <v>0</v>
      </c>
      <c r="AQ38" s="12">
        <f t="shared" si="27"/>
        <v>0</v>
      </c>
      <c r="AR38" s="12">
        <f t="shared" si="28"/>
        <v>0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3</v>
      </c>
      <c r="BH38" s="241">
        <v>0</v>
      </c>
      <c r="BI38" s="241">
        <v>-911585.97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639</v>
      </c>
      <c r="CC38" s="247">
        <v>1413364.39</v>
      </c>
      <c r="CD38" s="247">
        <v>1413364.39</v>
      </c>
      <c r="CE38" s="247">
        <v>0</v>
      </c>
      <c r="CF38" s="247">
        <v>0</v>
      </c>
    </row>
    <row r="39" spans="1:84" x14ac:dyDescent="0.25">
      <c r="A39" s="253" t="s">
        <v>704</v>
      </c>
      <c r="B39" s="254" t="s">
        <v>705</v>
      </c>
      <c r="C39" s="254" t="s">
        <v>638</v>
      </c>
      <c r="D39" s="233"/>
      <c r="E39" s="234">
        <v>0</v>
      </c>
      <c r="F39" s="235">
        <v>0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>
        <v>599524.02</v>
      </c>
      <c r="N39" s="240">
        <f t="shared" si="11"/>
        <v>599524.02</v>
      </c>
      <c r="O39" s="71"/>
      <c r="P39" s="100"/>
      <c r="Q39" s="9">
        <f t="shared" si="12"/>
        <v>-599524.02</v>
      </c>
      <c r="R39" s="9">
        <f t="shared" si="13"/>
        <v>-467065.88</v>
      </c>
      <c r="S39" s="9">
        <f t="shared" si="14"/>
        <v>-132458.14000000001</v>
      </c>
      <c r="T39" s="256">
        <v>46022</v>
      </c>
      <c r="U39" s="10"/>
      <c r="V39" s="23">
        <f t="shared" si="15"/>
        <v>1</v>
      </c>
      <c r="W39" s="11">
        <f t="shared" si="16"/>
        <v>0</v>
      </c>
      <c r="X39" s="8">
        <v>599524.02</v>
      </c>
      <c r="Y39" s="9">
        <f t="shared" si="17"/>
        <v>-599524.02</v>
      </c>
      <c r="Z39" s="9">
        <f t="shared" si="18"/>
        <v>-467065.88</v>
      </c>
      <c r="AA39" s="9">
        <f t="shared" si="19"/>
        <v>-132458.14000000001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0</v>
      </c>
      <c r="AI39" s="8">
        <v>599524.02</v>
      </c>
      <c r="AJ39" s="9">
        <f t="shared" si="23"/>
        <v>-599524.02</v>
      </c>
      <c r="AK39" s="10"/>
      <c r="AL39" s="25">
        <f t="shared" si="24"/>
        <v>0</v>
      </c>
      <c r="AM39" s="25">
        <f t="shared" si="25"/>
        <v>0</v>
      </c>
      <c r="AN39" s="25">
        <f t="shared" si="26"/>
        <v>0</v>
      </c>
      <c r="AO39" s="10"/>
      <c r="AP39" s="12">
        <v>0</v>
      </c>
      <c r="AQ39" s="12">
        <f t="shared" si="27"/>
        <v>0</v>
      </c>
      <c r="AR39" s="12">
        <f t="shared" si="28"/>
        <v>0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3</v>
      </c>
      <c r="BH39" s="241">
        <v>0</v>
      </c>
      <c r="BI39" s="241">
        <v>-467065.88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639</v>
      </c>
      <c r="CC39" s="247">
        <v>599524.02</v>
      </c>
      <c r="CD39" s="247">
        <v>599524.02</v>
      </c>
      <c r="CE39" s="247">
        <v>0</v>
      </c>
      <c r="CF39" s="247">
        <v>0</v>
      </c>
    </row>
    <row r="40" spans="1:84" x14ac:dyDescent="0.25">
      <c r="A40" s="253"/>
      <c r="B40" s="93" t="s">
        <v>706</v>
      </c>
      <c r="C40" s="254"/>
      <c r="D40" s="233"/>
      <c r="E40" s="276">
        <f>SUM(E7:E39)/2</f>
        <v>374303985.29999995</v>
      </c>
      <c r="F40" s="266">
        <f>SUM(F7:F39)/2</f>
        <v>374303985.29999995</v>
      </c>
      <c r="G40" s="255">
        <f>'Jobs-Ops'!G40</f>
        <v>0</v>
      </c>
      <c r="H40" s="113">
        <f>'Jobs-Ops'!H40</f>
        <v>0</v>
      </c>
      <c r="I40" s="104"/>
      <c r="J40" s="277">
        <f>SUM(J7:J39)/2</f>
        <v>377172840.66999996</v>
      </c>
      <c r="K40" s="238"/>
      <c r="L40" s="239"/>
      <c r="M40" s="270">
        <f>SUM(M7:M39)/2</f>
        <v>333199723.47000009</v>
      </c>
      <c r="N40" s="278">
        <f>SUM(N7:N39)/2</f>
        <v>334113114.39999998</v>
      </c>
      <c r="O40" s="71"/>
      <c r="P40" s="100"/>
      <c r="Q40" s="268">
        <f>SUM(Q7:Q39)/2</f>
        <v>43059726.270000003</v>
      </c>
      <c r="R40" s="268">
        <f>SUM(R7:R39)/2</f>
        <v>36138505.670000002</v>
      </c>
      <c r="S40" s="268">
        <f>SUM(S7:S39)/2</f>
        <v>6921220.599999995</v>
      </c>
      <c r="T40" s="256" t="str">
        <f>IF('Jobs-Ops'!S40&lt;&gt; "",'Jobs-Ops'!S40,"")</f>
        <v/>
      </c>
      <c r="U40" s="10"/>
      <c r="V40" s="23" t="str">
        <f t="shared" si="15"/>
        <v/>
      </c>
      <c r="W40" s="269">
        <f>SUM(W7:W39)/2</f>
        <v>306270521.64550382</v>
      </c>
      <c r="X40" s="270">
        <f>SUM(X7:X39)/2</f>
        <v>269057982.16000003</v>
      </c>
      <c r="Y40" s="268">
        <f>SUM(Y7:Y39)/2</f>
        <v>37214623.883954309</v>
      </c>
      <c r="Z40" s="268">
        <f>SUM(Z7:Z39)/2</f>
        <v>36138505.670000002</v>
      </c>
      <c r="AA40" s="268">
        <f>SUM(AA7:AA39)/2</f>
        <v>1076118.2139542911</v>
      </c>
      <c r="AB40" s="10"/>
      <c r="AC40" s="24"/>
      <c r="AD40" s="269">
        <f>SUM(AD7:AD39)/2</f>
        <v>138911616.75187081</v>
      </c>
      <c r="AE40" s="270">
        <f>SUM(AE7:AE39)/2</f>
        <v>169457250.85499999</v>
      </c>
      <c r="AF40" s="268">
        <f>SUM(AF7:AF39)/2</f>
        <v>-30545634.103129163</v>
      </c>
      <c r="AG40" s="10"/>
      <c r="AH40" s="269">
        <f>SUM(AH7:AH39)/2</f>
        <v>167358904.89363283</v>
      </c>
      <c r="AI40" s="270">
        <f>SUM(AI7:AI39)/2</f>
        <v>99600731.304999992</v>
      </c>
      <c r="AJ40" s="268">
        <f>SUM(AJ7:AJ39)/2</f>
        <v>67760257.98708348</v>
      </c>
      <c r="AK40" s="10"/>
      <c r="AL40" s="280">
        <f>SUM(AL7:AL39)/2</f>
        <v>70902319.024496272</v>
      </c>
      <c r="AM40" s="280">
        <f>SUM(AM7:AM39)/2</f>
        <v>65055132.239999987</v>
      </c>
      <c r="AN40" s="280">
        <f>SUM(AN7:AN39)/2</f>
        <v>5845102.3860457037</v>
      </c>
      <c r="AO40" s="10"/>
      <c r="AP40" s="281">
        <f>SUM(AP7:AP39)/2</f>
        <v>315236987.71500003</v>
      </c>
      <c r="AQ40" s="281">
        <f>SUM(AQ7:AQ39)/2</f>
        <v>5263224.1959075639</v>
      </c>
      <c r="AR40" s="281">
        <f>SUM(AR7:AR39)/2</f>
        <v>14229690.265403813</v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98"/>
      <c r="B42" s="297" t="s">
        <v>708</v>
      </c>
      <c r="C42" s="93"/>
      <c r="D42" s="265"/>
      <c r="E42" s="276">
        <f>SUMIF(BG8:BG42,1, E8:E42)</f>
        <v>365112229.25999993</v>
      </c>
      <c r="F42" s="266">
        <f>SUMIF(BG8:BG42,1, F8:F42)</f>
        <v>365112229.25999993</v>
      </c>
      <c r="G42" s="299">
        <f>'Jobs-Ops'!G42</f>
        <v>0</v>
      </c>
      <c r="H42" s="113">
        <f>'Jobs-Ops'!H42</f>
        <v>0</v>
      </c>
      <c r="I42" s="104"/>
      <c r="J42" s="277">
        <f>SUMIF(BG8:BG42,1, J8:J42)</f>
        <v>367981084.62999994</v>
      </c>
      <c r="K42" s="286"/>
      <c r="L42" s="98"/>
      <c r="M42" s="270">
        <f>SUMIF(BG8:BG42,1, M8:M42)</f>
        <v>324018981.25000006</v>
      </c>
      <c r="N42" s="278">
        <f>SUMIF(BG8:BG42,1, N8:N42)</f>
        <v>324932372.17999995</v>
      </c>
      <c r="O42" s="287"/>
      <c r="P42" s="99"/>
      <c r="Q42" s="268">
        <f>SUMIF(BG8:BG42,1, Q8:Q42)</f>
        <v>43048712.450000003</v>
      </c>
      <c r="R42" s="268">
        <f>SUMIF(BG8:BG42,1, R8:R42)</f>
        <v>35939097.040000007</v>
      </c>
      <c r="S42" s="268">
        <f>SUMIF(BG8:BG42,1, S8:S42)</f>
        <v>7109615.4099999955</v>
      </c>
      <c r="T42" s="300" t="str">
        <f>IF('Jobs-Ops'!S42&lt;&gt; "",'Jobs-Ops'!S42,"")</f>
        <v/>
      </c>
      <c r="U42" s="289"/>
      <c r="V42" s="290" t="str">
        <f t="shared" si="15"/>
        <v/>
      </c>
      <c r="W42" s="269">
        <f>SUMIF(BG8:BG42,1, W8:W42)</f>
        <v>297014009.04974502</v>
      </c>
      <c r="X42" s="270">
        <f>SUMIF(BG8:BG42,1, X8:X42)</f>
        <v>259816658.41000003</v>
      </c>
      <c r="Y42" s="268">
        <f>SUMIF(BG8:BG42,1, Y8:Y42)</f>
        <v>37197350.63974499</v>
      </c>
      <c r="Z42" s="268">
        <f>SUMIF(BG8:BG42,1, Z8:Z42)</f>
        <v>35939097.040000007</v>
      </c>
      <c r="AA42" s="268">
        <f>SUMIF(BG8:BG42,1, AA8:AA42)</f>
        <v>1258253.5997449756</v>
      </c>
      <c r="AB42" s="289"/>
      <c r="AC42" s="291"/>
      <c r="AD42" s="269">
        <f>SUMIF(BG8:BG42,1, AD8:AD42)</f>
        <v>132111431.81438601</v>
      </c>
      <c r="AE42" s="270">
        <f>SUMIF(BG8:BG42,1, AE8:AE42)</f>
        <v>162442943.41999999</v>
      </c>
      <c r="AF42" s="268">
        <f>SUMIF(BG8:BG42,1, AF8:AF42)</f>
        <v>-30331511.605613977</v>
      </c>
      <c r="AG42" s="289"/>
      <c r="AH42" s="269">
        <f>SUMIF(BG8:BG42,1, AH8:AH42)</f>
        <v>164902577.23535892</v>
      </c>
      <c r="AI42" s="270">
        <f>SUMIF(BG8:BG42,1, AI8:AI42)</f>
        <v>97373714.989999995</v>
      </c>
      <c r="AJ42" s="268">
        <f>SUMIF(BG8:BG42,1, AJ8:AJ42)</f>
        <v>67528862.245358959</v>
      </c>
      <c r="AK42" s="289"/>
      <c r="AL42" s="280">
        <f>SUMIF(BG8:BG42,1, AL8:AL42)</f>
        <v>70967075.580255032</v>
      </c>
      <c r="AM42" s="280">
        <f>SUMIF(BG8:BG42,1, AM8:AM42)</f>
        <v>65115713.769999988</v>
      </c>
      <c r="AN42" s="280">
        <f>SUMIF(BG8:BG42,1, AN8:AN42)</f>
        <v>5851361.8102550199</v>
      </c>
      <c r="AO42" s="289"/>
      <c r="AP42" s="281">
        <f>SUMIF(BG8:BG42,1, AP8:AP42)</f>
        <v>306124045.26999998</v>
      </c>
      <c r="AQ42" s="281">
        <f>SUMIF(BG8:BG42,1, AQ8:AQ42)</f>
        <v>5090196.1855250662</v>
      </c>
      <c r="AR42" s="281">
        <f>SUMIF(BG8:BG42,1, AR8:AR42)</f>
        <v>14200232.40578009</v>
      </c>
      <c r="AS42" s="15"/>
      <c r="AT42" s="272"/>
      <c r="AU42" s="15"/>
      <c r="AV42" s="15"/>
      <c r="AW42" s="273"/>
      <c r="AX42" s="272"/>
      <c r="AY42" s="272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296"/>
      <c r="BO42" s="296"/>
      <c r="BP42" s="296"/>
      <c r="BQ42" s="296"/>
      <c r="BR42" s="292"/>
      <c r="BS42" s="292"/>
      <c r="BT42" s="15"/>
      <c r="BU42" s="15"/>
      <c r="BV42" s="274"/>
      <c r="BW42" s="15"/>
      <c r="BX42" s="15"/>
      <c r="BY42" s="15"/>
      <c r="BZ42" s="15"/>
      <c r="CA42" s="15"/>
      <c r="CB42" s="272"/>
      <c r="CC42" s="275"/>
      <c r="CD42" s="275"/>
      <c r="CE42" s="275"/>
      <c r="CF42" s="275"/>
    </row>
    <row r="43" spans="1:84" x14ac:dyDescent="0.25">
      <c r="A43" s="298"/>
      <c r="B43" s="297" t="s">
        <v>709</v>
      </c>
      <c r="C43" s="93"/>
      <c r="D43" s="265"/>
      <c r="E43" s="276">
        <f>SUMIF(BG8:BG42,2, E8:E42)</f>
        <v>18321610.080000002</v>
      </c>
      <c r="F43" s="266">
        <f>SUMIF(BG8:BG42,2, F8:F42)</f>
        <v>18321610.080000002</v>
      </c>
      <c r="G43" s="299">
        <f>'Jobs-Ops'!G43</f>
        <v>0</v>
      </c>
      <c r="H43" s="113">
        <f>'Jobs-Ops'!H43</f>
        <v>0</v>
      </c>
      <c r="I43" s="104"/>
      <c r="J43" s="277">
        <f>SUMIF(BG8:BG42,2, J8:J42)</f>
        <v>18321610.080000002</v>
      </c>
      <c r="K43" s="286"/>
      <c r="L43" s="98"/>
      <c r="M43" s="270">
        <f>SUMIF(BG8:BG42,2, M8:M42)</f>
        <v>16286446.169999998</v>
      </c>
      <c r="N43" s="278">
        <f>SUMIF(BG8:BG42,2, N8:N42)</f>
        <v>16286446.169999998</v>
      </c>
      <c r="O43" s="287"/>
      <c r="P43" s="99"/>
      <c r="Q43" s="268">
        <f>SUMIF(BG8:BG42,2, Q8:Q42)</f>
        <v>2035163.9100000001</v>
      </c>
      <c r="R43" s="268">
        <f>SUMIF(BG8:BG42,2, R8:R42)</f>
        <v>1772626.1099999999</v>
      </c>
      <c r="S43" s="268">
        <f>SUMIF(BG8:BG42,2, S8:S42)</f>
        <v>262537.80000000028</v>
      </c>
      <c r="T43" s="300" t="str">
        <f>IF('Jobs-Ops'!S43&lt;&gt; "",'Jobs-Ops'!S43,"")</f>
        <v/>
      </c>
      <c r="U43" s="289"/>
      <c r="V43" s="290" t="str">
        <f t="shared" si="15"/>
        <v/>
      </c>
      <c r="W43" s="269">
        <f>SUMIF(BG8:BG42,2, W8:W42)</f>
        <v>18456258.051175155</v>
      </c>
      <c r="X43" s="270">
        <f>SUMIF(BG8:BG42,2, X8:X42)</f>
        <v>16412764.650000002</v>
      </c>
      <c r="Y43" s="268">
        <f>SUMIF(BG8:BG42,2, Y8:Y42)</f>
        <v>2047682.7584186306</v>
      </c>
      <c r="Z43" s="268">
        <f>SUMIF(BG8:BG42,2, Z8:Z42)</f>
        <v>1772626.1099999999</v>
      </c>
      <c r="AA43" s="268">
        <f>SUMIF(BG8:BG42,2, AA8:AA42)</f>
        <v>275056.64841863082</v>
      </c>
      <c r="AB43" s="289"/>
      <c r="AC43" s="291"/>
      <c r="AD43" s="269">
        <f>SUMIF(BG8:BG42,2, AD8:AD42)</f>
        <v>13548660.560617462</v>
      </c>
      <c r="AE43" s="270">
        <f>SUMIF(BG8:BG42,2, AE8:AE42)</f>
        <v>13971620.43</v>
      </c>
      <c r="AF43" s="268">
        <f>SUMIF(BG8:BG42,2, AF8:AF42)</f>
        <v>-422959.8693825386</v>
      </c>
      <c r="AG43" s="289"/>
      <c r="AH43" s="269">
        <f>SUMIF(BG8:BG42,2, AH8:AH42)</f>
        <v>4907597.4905576957</v>
      </c>
      <c r="AI43" s="270">
        <f>SUMIF(BG8:BG42,2, AI8:AI42)</f>
        <v>2441144.2200000002</v>
      </c>
      <c r="AJ43" s="268">
        <f>SUMIF(BG8:BG42,2, AJ8:AJ42)</f>
        <v>2470642.6278011692</v>
      </c>
      <c r="AK43" s="289"/>
      <c r="AL43" s="280">
        <f>SUMIF(BG8:BG42,2, AL8:AL42)</f>
        <v>-134647.97117515665</v>
      </c>
      <c r="AM43" s="280">
        <f>SUMIF(BG8:BG42,2, AM8:AM42)</f>
        <v>-126318.48000000021</v>
      </c>
      <c r="AN43" s="280">
        <f>SUMIF(BG8:BG42,2, AN8:AN42)</f>
        <v>-12518.848418630543</v>
      </c>
      <c r="AO43" s="289"/>
      <c r="AP43" s="281">
        <f>SUMIF(BG8:BG42,2, AP8:AP42)</f>
        <v>18163982.890000001</v>
      </c>
      <c r="AQ43" s="281">
        <f>SUMIF(BG8:BG42,2, AQ8:AQ42)</f>
        <v>346056.02076499444</v>
      </c>
      <c r="AR43" s="281">
        <f>SUMIF(BG8:BG42,2, AR8:AR42)</f>
        <v>53780.859589837841</v>
      </c>
      <c r="AS43" s="15"/>
      <c r="AT43" s="272"/>
      <c r="AU43" s="15"/>
      <c r="AV43" s="15"/>
      <c r="AW43" s="273"/>
      <c r="AX43" s="272"/>
      <c r="AY43" s="272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296"/>
      <c r="BO43" s="296"/>
      <c r="BP43" s="296"/>
      <c r="BQ43" s="296"/>
      <c r="BR43" s="292"/>
      <c r="BS43" s="292"/>
      <c r="BT43" s="15"/>
      <c r="BU43" s="15"/>
      <c r="BV43" s="274"/>
      <c r="BW43" s="15"/>
      <c r="BX43" s="15"/>
      <c r="BY43" s="15"/>
      <c r="BZ43" s="15"/>
      <c r="CA43" s="15"/>
      <c r="CB43" s="272"/>
      <c r="CC43" s="275"/>
      <c r="CD43" s="275"/>
      <c r="CE43" s="275"/>
      <c r="CF43" s="275"/>
    </row>
    <row r="44" spans="1:84" x14ac:dyDescent="0.25">
      <c r="A44" s="298"/>
      <c r="B44" s="297" t="s">
        <v>707</v>
      </c>
      <c r="C44" s="93"/>
      <c r="D44" s="265"/>
      <c r="E44" s="276">
        <f>SUM(E8:E43)/4</f>
        <v>376586448.80999994</v>
      </c>
      <c r="F44" s="266">
        <f>SUM(F8:F43)/4</f>
        <v>376586448.80999994</v>
      </c>
      <c r="G44" s="299">
        <f>'Jobs-Ops'!G44</f>
        <v>0</v>
      </c>
      <c r="H44" s="113">
        <f>'Jobs-Ops'!H44</f>
        <v>0</v>
      </c>
      <c r="I44" s="104"/>
      <c r="J44" s="277">
        <f>SUM(J8:J43)/4</f>
        <v>379455304.17999989</v>
      </c>
      <c r="K44" s="286"/>
      <c r="L44" s="98"/>
      <c r="M44" s="270">
        <f>SUM(M8:M43)/4</f>
        <v>334976149.4575001</v>
      </c>
      <c r="N44" s="278">
        <f>SUM(N8:N43)/4</f>
        <v>335889540.38749999</v>
      </c>
      <c r="O44" s="287"/>
      <c r="P44" s="99"/>
      <c r="Q44" s="268">
        <f>SUM(Q8:Q43)/4</f>
        <v>43565763.792499997</v>
      </c>
      <c r="R44" s="268">
        <f>SUM(R8:R43)/4</f>
        <v>36531810.040000007</v>
      </c>
      <c r="S44" s="268">
        <f>SUM(S8:S43)/4</f>
        <v>7033953.7524999958</v>
      </c>
      <c r="T44" s="300" t="str">
        <f>IF('Jobs-Ops'!S44&lt;&gt; "",'Jobs-Ops'!S44,"")</f>
        <v/>
      </c>
      <c r="U44" s="289"/>
      <c r="V44" s="290" t="str">
        <f t="shared" si="15"/>
        <v/>
      </c>
      <c r="W44" s="269">
        <f>SUM(W8:W43)/4</f>
        <v>308570458.00935793</v>
      </c>
      <c r="X44" s="270">
        <f>SUM(X8:X43)/4</f>
        <v>270850842.38500005</v>
      </c>
      <c r="Y44" s="268">
        <f>SUM(Y8:Y43)/4</f>
        <v>37722226.262506634</v>
      </c>
      <c r="Z44" s="268">
        <f>SUM(Z8:Z43)/4</f>
        <v>36531810.040000007</v>
      </c>
      <c r="AA44" s="268">
        <f>SUM(AA8:AA43)/4</f>
        <v>1190416.2225066198</v>
      </c>
      <c r="AB44" s="289"/>
      <c r="AC44" s="291"/>
      <c r="AD44" s="269">
        <f>SUM(AD8:AD43)/4</f>
        <v>140598735.65765399</v>
      </c>
      <c r="AE44" s="270">
        <f>SUM(AE8:AE43)/4</f>
        <v>171196579.10374996</v>
      </c>
      <c r="AF44" s="268">
        <f>SUM(AF8:AF43)/4</f>
        <v>-30597843.446096003</v>
      </c>
      <c r="AG44" s="289"/>
      <c r="AH44" s="269">
        <f>SUM(AH8:AH43)/4</f>
        <v>167971722.35170376</v>
      </c>
      <c r="AI44" s="270">
        <f>SUM(AI8:AI43)/4</f>
        <v>99654263.28125</v>
      </c>
      <c r="AJ44" s="268">
        <f>SUM(AJ8:AJ43)/4</f>
        <v>68320069.708602637</v>
      </c>
      <c r="AK44" s="289"/>
      <c r="AL44" s="280">
        <f>SUM(AL8:AL43)/4</f>
        <v>70884846.170642182</v>
      </c>
      <c r="AM44" s="280">
        <f>SUM(AM8:AM43)/4</f>
        <v>65038698.00249999</v>
      </c>
      <c r="AN44" s="280">
        <f>SUM(AN8:AN43)/4</f>
        <v>5843537.5299933758</v>
      </c>
      <c r="AO44" s="289"/>
      <c r="AP44" s="281">
        <f>SUM(AP8:AP43)/4</f>
        <v>317499747.82625002</v>
      </c>
      <c r="AQ44" s="281">
        <f>SUM(AQ8:AQ43)/4</f>
        <v>5306481.1985031888</v>
      </c>
      <c r="AR44" s="281">
        <f>SUM(AR8:AR43)/4</f>
        <v>14235771.015395341</v>
      </c>
      <c r="AS44" s="15"/>
      <c r="AT44" s="272"/>
      <c r="AU44" s="15"/>
      <c r="AV44" s="15"/>
      <c r="AW44" s="273"/>
      <c r="AX44" s="272"/>
      <c r="AY44" s="272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296"/>
      <c r="BO44" s="296"/>
      <c r="BP44" s="296"/>
      <c r="BQ44" s="296"/>
      <c r="BR44" s="292"/>
      <c r="BS44" s="292"/>
      <c r="BT44" s="15"/>
      <c r="BU44" s="15"/>
      <c r="BV44" s="274"/>
      <c r="BW44" s="15"/>
      <c r="BX44" s="15"/>
      <c r="BY44" s="15"/>
      <c r="BZ44" s="15"/>
      <c r="CA44" s="15"/>
      <c r="CB44" s="272"/>
      <c r="CC44" s="275"/>
      <c r="CD44" s="275"/>
      <c r="CE44" s="275"/>
      <c r="CF44" s="275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qW9JqGbuFlpPqGjYYa+yXkWBun5P6JcQugx81OqzfPY1fo/759Pymr2HLqddfzh2WNERhfFz0/TqVbZkPYzbZA==" saltValue="XD2ECP6cffKPrgqJU11kV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63"/>
      <c r="B27" s="264"/>
      <c r="C27" s="264"/>
      <c r="D27" s="265"/>
      <c r="E27" s="266"/>
      <c r="F27" s="267"/>
      <c r="G27" s="266"/>
      <c r="H27" s="267"/>
      <c r="I27" s="266"/>
      <c r="J27" s="268"/>
      <c r="K27" s="268"/>
      <c r="L27" s="268"/>
      <c r="M27" s="15"/>
      <c r="N27" s="268"/>
      <c r="O27" s="268"/>
      <c r="P27" s="268"/>
      <c r="Q27" s="15"/>
      <c r="R27" s="269"/>
      <c r="S27" s="269"/>
      <c r="T27" s="269"/>
      <c r="U27" s="270"/>
      <c r="V27" s="270"/>
      <c r="W27" s="270"/>
      <c r="X27" s="268"/>
      <c r="Y27" s="268"/>
      <c r="Z27" s="268"/>
      <c r="AA27" s="271"/>
      <c r="AB27" s="272"/>
      <c r="AC27" s="15"/>
      <c r="AD27" s="15"/>
      <c r="AE27" s="273"/>
      <c r="AF27" s="272"/>
      <c r="AG27" s="272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4"/>
      <c r="BE27" s="15"/>
      <c r="BF27" s="15"/>
      <c r="BG27" s="15"/>
      <c r="BH27" s="15"/>
      <c r="BI27" s="15"/>
      <c r="BJ27" s="272"/>
      <c r="BK27" s="275"/>
      <c r="BL27" s="275"/>
      <c r="BM27" s="275"/>
      <c r="BN27" s="275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63"/>
      <c r="B29" s="264"/>
      <c r="C29" s="264"/>
      <c r="D29" s="265"/>
      <c r="E29" s="266"/>
      <c r="F29" s="267"/>
      <c r="G29" s="266"/>
      <c r="H29" s="267"/>
      <c r="I29" s="266"/>
      <c r="J29" s="268"/>
      <c r="K29" s="268"/>
      <c r="L29" s="268"/>
      <c r="M29" s="15"/>
      <c r="N29" s="268"/>
      <c r="O29" s="268"/>
      <c r="P29" s="268"/>
      <c r="Q29" s="15"/>
      <c r="R29" s="269"/>
      <c r="S29" s="269"/>
      <c r="T29" s="269"/>
      <c r="U29" s="270"/>
      <c r="V29" s="270"/>
      <c r="W29" s="270"/>
      <c r="X29" s="268"/>
      <c r="Y29" s="268"/>
      <c r="Z29" s="268"/>
      <c r="AA29" s="271"/>
      <c r="AB29" s="272"/>
      <c r="AC29" s="15"/>
      <c r="AD29" s="15"/>
      <c r="AE29" s="273"/>
      <c r="AF29" s="272"/>
      <c r="AG29" s="272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274"/>
      <c r="BE29" s="15"/>
      <c r="BF29" s="15"/>
      <c r="BG29" s="15"/>
      <c r="BH29" s="15"/>
      <c r="BI29" s="15"/>
      <c r="BJ29" s="272"/>
      <c r="BK29" s="275"/>
      <c r="BL29" s="275"/>
      <c r="BM29" s="275"/>
      <c r="BN29" s="275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0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63"/>
      <c r="B40" s="264"/>
      <c r="C40" s="264"/>
      <c r="D40" s="265"/>
      <c r="E40" s="266"/>
      <c r="F40" s="267"/>
      <c r="G40" s="266"/>
      <c r="H40" s="267"/>
      <c r="I40" s="266"/>
      <c r="J40" s="268"/>
      <c r="K40" s="268"/>
      <c r="L40" s="268"/>
      <c r="M40" s="15"/>
      <c r="N40" s="268"/>
      <c r="O40" s="268"/>
      <c r="P40" s="268"/>
      <c r="Q40" s="15"/>
      <c r="R40" s="269"/>
      <c r="S40" s="269"/>
      <c r="T40" s="269"/>
      <c r="U40" s="270"/>
      <c r="V40" s="270"/>
      <c r="W40" s="270"/>
      <c r="X40" s="268"/>
      <c r="Y40" s="268"/>
      <c r="Z40" s="268"/>
      <c r="AA40" s="271"/>
      <c r="AB40" s="272"/>
      <c r="AC40" s="15"/>
      <c r="AD40" s="15"/>
      <c r="AE40" s="273"/>
      <c r="AF40" s="272"/>
      <c r="AG40" s="272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274"/>
      <c r="BE40" s="15"/>
      <c r="BF40" s="15"/>
      <c r="BG40" s="15"/>
      <c r="BH40" s="15"/>
      <c r="BI40" s="15"/>
      <c r="BJ40" s="272"/>
      <c r="BK40" s="275"/>
      <c r="BL40" s="275"/>
      <c r="BM40" s="275"/>
      <c r="BN40" s="275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83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83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83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x0fMIQ44hMZwGKEeaKxAu97vcS4iXn8cvi/ebcJwgqvP4c8ZVEKzPmMrsrTTWSvMTWCxaoDJBWWIQ8dnBNJZ3g==" saltValue="Ig7Jw74u1Y3zMjlthGyUQ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071NjW744F/d+ce9DX7yDUH00UjvWDdmuD35HNIWnQmEQWy9HqARLjok2KmzYHPnSbW54mQneuV0sRc9SuBdRg==" saltValue="jrcGJsglCixWbrqZ0AZRuw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lXUUMGQRIb3w9kRpLnHJ7bW/eeTSbcEbCs4lttJKuHbrai1dXBsecbGf6Voi9JzFfWW6nkUD6ASWAZkjZxkG9w==" saltValue="ucbnA3cql1pvtxVpkOR9TQ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aRkiG+qh8t9dhwDkPKfZIQJaWvK3xuFnhGp16U9Ku2p0uc2iuP2h5JScY6qJNYgvNdrSU3WTK7IfDRI3dGCKuw==" saltValue="hxqnX1FHLwWmkMHDDbN7E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2026-04-02T20:58:31Z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