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92DD9374-8A5F-4315-8C36-F8484CDFB374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71" i="82" l="1"/>
  <c r="AP70" i="82"/>
  <c r="AI71" i="82"/>
  <c r="AI70" i="82"/>
  <c r="AE71" i="82"/>
  <c r="AE70" i="82"/>
  <c r="AD71" i="82"/>
  <c r="AD70" i="82"/>
  <c r="X71" i="82"/>
  <c r="X70" i="82"/>
  <c r="M71" i="82"/>
  <c r="M70" i="82"/>
  <c r="F71" i="82"/>
  <c r="F70" i="82"/>
  <c r="E71" i="82"/>
  <c r="E70" i="82"/>
  <c r="E68" i="82"/>
  <c r="AP31" i="82"/>
  <c r="AP68" i="82" s="1"/>
  <c r="AE31" i="82"/>
  <c r="AE68" i="82" s="1"/>
  <c r="AD31" i="82"/>
  <c r="X31" i="82"/>
  <c r="M31" i="82"/>
  <c r="M68" i="82" s="1"/>
  <c r="F31" i="82"/>
  <c r="E31" i="82"/>
  <c r="E72" i="82" s="1"/>
  <c r="AU71" i="75"/>
  <c r="AU70" i="75"/>
  <c r="AM71" i="75"/>
  <c r="AM70" i="75"/>
  <c r="AI71" i="75"/>
  <c r="AI70" i="75"/>
  <c r="AH71" i="75"/>
  <c r="AH70" i="75"/>
  <c r="AG71" i="75"/>
  <c r="AG70" i="75"/>
  <c r="AJ71" i="75"/>
  <c r="AJ70" i="75"/>
  <c r="X71" i="75"/>
  <c r="X70" i="75"/>
  <c r="L71" i="75"/>
  <c r="L70" i="75"/>
  <c r="F71" i="75"/>
  <c r="F70" i="75"/>
  <c r="E71" i="75"/>
  <c r="E70" i="75"/>
  <c r="AG68" i="75"/>
  <c r="AJ68" i="75"/>
  <c r="X68" i="75"/>
  <c r="F68" i="75"/>
  <c r="AU31" i="75"/>
  <c r="AU68" i="75" s="1"/>
  <c r="AH31" i="75"/>
  <c r="AH68" i="75" s="1"/>
  <c r="AG31" i="75"/>
  <c r="AG72" i="75" s="1"/>
  <c r="AJ31" i="75"/>
  <c r="AJ72" i="75" s="1"/>
  <c r="X31" i="75"/>
  <c r="X72" i="75" s="1"/>
  <c r="L31" i="75"/>
  <c r="L68" i="75" s="1"/>
  <c r="F31" i="75"/>
  <c r="F72" i="75" s="1"/>
  <c r="E31" i="75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F26" i="78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Q404" i="82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S403" i="82"/>
  <c r="R403" i="82"/>
  <c r="N403" i="82"/>
  <c r="J403" i="82"/>
  <c r="Q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AA401" i="82" s="1"/>
  <c r="Y401" i="82"/>
  <c r="W401" i="82"/>
  <c r="V401" i="82"/>
  <c r="T401" i="82"/>
  <c r="R401" i="82"/>
  <c r="N401" i="82"/>
  <c r="Q401" i="82" s="1"/>
  <c r="S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Q399" i="82" s="1"/>
  <c r="S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Z397" i="82"/>
  <c r="AA397" i="82" s="1"/>
  <c r="Y397" i="82"/>
  <c r="W397" i="82"/>
  <c r="V397" i="82"/>
  <c r="T397" i="82"/>
  <c r="R397" i="82"/>
  <c r="N397" i="82"/>
  <c r="Q397" i="82" s="1"/>
  <c r="S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Z395" i="82"/>
  <c r="AA395" i="82" s="1"/>
  <c r="Y395" i="82"/>
  <c r="W395" i="82"/>
  <c r="V395" i="82"/>
  <c r="T395" i="82"/>
  <c r="R395" i="82"/>
  <c r="N395" i="82"/>
  <c r="Q395" i="82" s="1"/>
  <c r="S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Z393" i="82"/>
  <c r="AA393" i="82" s="1"/>
  <c r="Y393" i="82"/>
  <c r="W393" i="82"/>
  <c r="V393" i="82"/>
  <c r="T393" i="82"/>
  <c r="R393" i="82"/>
  <c r="N393" i="82"/>
  <c r="Q393" i="82" s="1"/>
  <c r="S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Q391" i="82" s="1"/>
  <c r="S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Q389" i="82" s="1"/>
  <c r="S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Q387" i="82" s="1"/>
  <c r="S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Q385" i="82" s="1"/>
  <c r="S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Q383" i="82" s="1"/>
  <c r="S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Q381" i="82" s="1"/>
  <c r="S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AM380" i="82" s="1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Q379" i="82" s="1"/>
  <c r="S379" i="82" s="1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Q377" i="82" s="1"/>
  <c r="S377" i="82" s="1"/>
  <c r="J377" i="82"/>
  <c r="H377" i="82"/>
  <c r="G377" i="82"/>
  <c r="AR376" i="82"/>
  <c r="AQ376" i="82"/>
  <c r="AN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AM376" i="82" s="1"/>
  <c r="J376" i="82"/>
  <c r="Q376" i="82" s="1"/>
  <c r="S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Q375" i="82" s="1"/>
  <c r="S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AM374" i="82" s="1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Q373" i="82" s="1"/>
  <c r="S373" i="82" s="1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AM370" i="82" s="1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J369" i="82"/>
  <c r="H369" i="82"/>
  <c r="G369" i="82"/>
  <c r="AR368" i="82"/>
  <c r="AQ368" i="82"/>
  <c r="AN368" i="82"/>
  <c r="AL368" i="82"/>
  <c r="AJ368" i="82"/>
  <c r="AI368" i="82"/>
  <c r="AH368" i="82"/>
  <c r="AF368" i="82"/>
  <c r="Z368" i="82"/>
  <c r="Y368" i="82"/>
  <c r="AA368" i="82" s="1"/>
  <c r="W368" i="82"/>
  <c r="V368" i="82"/>
  <c r="T368" i="82"/>
  <c r="R368" i="82"/>
  <c r="N368" i="82"/>
  <c r="AM368" i="82" s="1"/>
  <c r="J368" i="82"/>
  <c r="Q368" i="82" s="1"/>
  <c r="S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H367" i="82"/>
  <c r="G367" i="82"/>
  <c r="AR366" i="82"/>
  <c r="AQ366" i="82"/>
  <c r="AN366" i="82"/>
  <c r="AL366" i="82"/>
  <c r="AJ366" i="82"/>
  <c r="AI366" i="82"/>
  <c r="AH366" i="82"/>
  <c r="AF366" i="82"/>
  <c r="Z366" i="82"/>
  <c r="Y366" i="82"/>
  <c r="AA366" i="82" s="1"/>
  <c r="W366" i="82"/>
  <c r="V366" i="82"/>
  <c r="T366" i="82"/>
  <c r="R366" i="82"/>
  <c r="N366" i="82"/>
  <c r="AM366" i="82" s="1"/>
  <c r="J366" i="82"/>
  <c r="Q366" i="82" s="1"/>
  <c r="S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N365" i="82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W364" i="82"/>
  <c r="V364" i="82"/>
  <c r="T364" i="82"/>
  <c r="R364" i="82"/>
  <c r="N364" i="82"/>
  <c r="AM364" i="82" s="1"/>
  <c r="J364" i="82"/>
  <c r="Q364" i="82" s="1"/>
  <c r="S364" i="82" s="1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N363" i="82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W362" i="82"/>
  <c r="V362" i="82"/>
  <c r="T362" i="82"/>
  <c r="R362" i="82"/>
  <c r="N362" i="82"/>
  <c r="AM362" i="82" s="1"/>
  <c r="J362" i="82"/>
  <c r="Q362" i="82" s="1"/>
  <c r="S362" i="82" s="1"/>
  <c r="H362" i="82"/>
  <c r="G362" i="82"/>
  <c r="AR361" i="82"/>
  <c r="AQ361" i="82"/>
  <c r="AN361" i="82"/>
  <c r="AL361" i="82"/>
  <c r="AJ361" i="82"/>
  <c r="AI361" i="82"/>
  <c r="AH361" i="82"/>
  <c r="AF361" i="82"/>
  <c r="Z361" i="82"/>
  <c r="AA361" i="82" s="1"/>
  <c r="Y361" i="82"/>
  <c r="W361" i="82"/>
  <c r="V361" i="82"/>
  <c r="T361" i="82"/>
  <c r="R361" i="82"/>
  <c r="N361" i="82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Y360" i="82"/>
  <c r="W360" i="82"/>
  <c r="V360" i="82"/>
  <c r="T360" i="82"/>
  <c r="R360" i="82"/>
  <c r="N360" i="82"/>
  <c r="AM360" i="82" s="1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N359" i="82"/>
  <c r="AM359" i="82" s="1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W358" i="82"/>
  <c r="V358" i="82"/>
  <c r="T358" i="82"/>
  <c r="R358" i="82"/>
  <c r="N358" i="82"/>
  <c r="AM358" i="82" s="1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Z356" i="82"/>
  <c r="AA356" i="82" s="1"/>
  <c r="Y356" i="82"/>
  <c r="W356" i="82"/>
  <c r="V356" i="82"/>
  <c r="T356" i="82"/>
  <c r="R356" i="82"/>
  <c r="N356" i="82"/>
  <c r="Q356" i="82" s="1"/>
  <c r="S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Z354" i="82"/>
  <c r="AA354" i="82" s="1"/>
  <c r="Y354" i="82"/>
  <c r="W354" i="82"/>
  <c r="V354" i="82"/>
  <c r="T354" i="82"/>
  <c r="R354" i="82"/>
  <c r="N354" i="82"/>
  <c r="Q354" i="82" s="1"/>
  <c r="S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Z352" i="82"/>
  <c r="AA352" i="82" s="1"/>
  <c r="Y352" i="82"/>
  <c r="W352" i="82"/>
  <c r="V352" i="82"/>
  <c r="T352" i="82"/>
  <c r="R352" i="82"/>
  <c r="N352" i="82"/>
  <c r="Q352" i="82" s="1"/>
  <c r="S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Z350" i="82"/>
  <c r="AA350" i="82" s="1"/>
  <c r="Y350" i="82"/>
  <c r="W350" i="82"/>
  <c r="V350" i="82"/>
  <c r="T350" i="82"/>
  <c r="R350" i="82"/>
  <c r="N350" i="82"/>
  <c r="Q350" i="82" s="1"/>
  <c r="S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Z348" i="82"/>
  <c r="AA348" i="82" s="1"/>
  <c r="Y348" i="82"/>
  <c r="W348" i="82"/>
  <c r="V348" i="82"/>
  <c r="T348" i="82"/>
  <c r="R348" i="82"/>
  <c r="N348" i="82"/>
  <c r="Q348" i="82" s="1"/>
  <c r="S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AA346" i="82" s="1"/>
  <c r="Y346" i="82"/>
  <c r="W346" i="82"/>
  <c r="V346" i="82"/>
  <c r="T346" i="82"/>
  <c r="R346" i="82"/>
  <c r="N346" i="82"/>
  <c r="Q346" i="82" s="1"/>
  <c r="S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Q344" i="82" s="1"/>
  <c r="S344" i="82" s="1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Q342" i="82" s="1"/>
  <c r="S342" i="82" s="1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Q340" i="82" s="1"/>
  <c r="S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Q338" i="82" s="1"/>
  <c r="S338" i="82" s="1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Q336" i="82" s="1"/>
  <c r="S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Q334" i="82" s="1"/>
  <c r="S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Q332" i="82" s="1"/>
  <c r="S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Q330" i="82" s="1"/>
  <c r="S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Q328" i="82" s="1"/>
  <c r="S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Q326" i="82" s="1"/>
  <c r="S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Q324" i="82" s="1"/>
  <c r="S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Q322" i="82" s="1"/>
  <c r="S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Q320" i="82" s="1"/>
  <c r="S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Q318" i="82" s="1"/>
  <c r="S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Q316" i="82" s="1"/>
  <c r="S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Q314" i="82" s="1"/>
  <c r="S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Q312" i="82" s="1"/>
  <c r="S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Q310" i="82" s="1"/>
  <c r="S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N308" i="82"/>
  <c r="Q308" i="82" s="1"/>
  <c r="S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Q306" i="82" s="1"/>
  <c r="S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Q304" i="82" s="1"/>
  <c r="S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N302" i="82"/>
  <c r="Q302" i="82" s="1"/>
  <c r="S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Q300" i="82" s="1"/>
  <c r="S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AM297" i="82" s="1"/>
  <c r="J297" i="82"/>
  <c r="Q297" i="82" s="1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AM295" i="82" s="1"/>
  <c r="J295" i="82"/>
  <c r="Q295" i="82" s="1"/>
  <c r="H295" i="82"/>
  <c r="G295" i="82"/>
  <c r="AR294" i="82"/>
  <c r="AQ294" i="82"/>
  <c r="AN294" i="82"/>
  <c r="AL294" i="82"/>
  <c r="AJ294" i="82"/>
  <c r="AI294" i="82"/>
  <c r="AH294" i="82"/>
  <c r="AF294" i="82"/>
  <c r="Z294" i="82"/>
  <c r="AA294" i="82" s="1"/>
  <c r="Y294" i="82"/>
  <c r="W294" i="82"/>
  <c r="V294" i="82"/>
  <c r="T294" i="82"/>
  <c r="R294" i="82"/>
  <c r="N294" i="82"/>
  <c r="J294" i="82"/>
  <c r="H294" i="82"/>
  <c r="G294" i="82"/>
  <c r="AR293" i="82"/>
  <c r="AQ293" i="82"/>
  <c r="AN293" i="82"/>
  <c r="AM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J292" i="82"/>
  <c r="H292" i="82"/>
  <c r="G292" i="82"/>
  <c r="AR291" i="82"/>
  <c r="AQ291" i="82"/>
  <c r="AN291" i="82"/>
  <c r="AM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N288" i="82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Z286" i="82"/>
  <c r="AA286" i="82" s="1"/>
  <c r="Y286" i="82"/>
  <c r="W286" i="82"/>
  <c r="V286" i="82"/>
  <c r="T286" i="82"/>
  <c r="R286" i="82"/>
  <c r="Q286" i="82"/>
  <c r="S286" i="82" s="1"/>
  <c r="N286" i="82"/>
  <c r="AM286" i="82" s="1"/>
  <c r="J286" i="82"/>
  <c r="H286" i="82"/>
  <c r="G286" i="82"/>
  <c r="AR285" i="82"/>
  <c r="AQ285" i="82"/>
  <c r="AN285" i="82"/>
  <c r="AM285" i="82"/>
  <c r="AL285" i="82"/>
  <c r="AJ285" i="82"/>
  <c r="AI285" i="82"/>
  <c r="AH285" i="82"/>
  <c r="AF285" i="82"/>
  <c r="Z285" i="82"/>
  <c r="Y285" i="82"/>
  <c r="W285" i="82"/>
  <c r="V285" i="82"/>
  <c r="T285" i="82"/>
  <c r="R285" i="82"/>
  <c r="N285" i="82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R284" i="82"/>
  <c r="Q284" i="82"/>
  <c r="S284" i="82" s="1"/>
  <c r="N284" i="82"/>
  <c r="AM284" i="82" s="1"/>
  <c r="J284" i="82"/>
  <c r="H284" i="82"/>
  <c r="G284" i="82"/>
  <c r="AR283" i="82"/>
  <c r="AQ283" i="82"/>
  <c r="AN283" i="82"/>
  <c r="AM283" i="82"/>
  <c r="AL283" i="82"/>
  <c r="AJ283" i="82"/>
  <c r="AI283" i="82"/>
  <c r="AH283" i="82"/>
  <c r="AF283" i="82"/>
  <c r="Z283" i="82"/>
  <c r="Y283" i="82"/>
  <c r="W283" i="82"/>
  <c r="V283" i="82"/>
  <c r="T283" i="82"/>
  <c r="R283" i="82"/>
  <c r="N283" i="82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Z282" i="82"/>
  <c r="AA282" i="82" s="1"/>
  <c r="Y282" i="82"/>
  <c r="W282" i="82"/>
  <c r="V282" i="82"/>
  <c r="T282" i="82"/>
  <c r="R282" i="82"/>
  <c r="Q282" i="82"/>
  <c r="S282" i="82" s="1"/>
  <c r="N282" i="82"/>
  <c r="AM282" i="82" s="1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W281" i="82"/>
  <c r="V281" i="82"/>
  <c r="T281" i="82"/>
  <c r="R281" i="82"/>
  <c r="N281" i="82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Q280" i="82"/>
  <c r="S280" i="82" s="1"/>
  <c r="N280" i="82"/>
  <c r="AM280" i="82" s="1"/>
  <c r="J280" i="82"/>
  <c r="H280" i="82"/>
  <c r="G280" i="82"/>
  <c r="AR279" i="82"/>
  <c r="AQ279" i="82"/>
  <c r="AN279" i="82"/>
  <c r="AM279" i="82"/>
  <c r="AL279" i="82"/>
  <c r="AJ279" i="82"/>
  <c r="AI279" i="82"/>
  <c r="AH279" i="82"/>
  <c r="AF279" i="82"/>
  <c r="Z279" i="82"/>
  <c r="Y279" i="82"/>
  <c r="W279" i="82"/>
  <c r="V279" i="82"/>
  <c r="T279" i="82"/>
  <c r="R279" i="82"/>
  <c r="N279" i="82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Q278" i="82"/>
  <c r="S278" i="82" s="1"/>
  <c r="N278" i="82"/>
  <c r="AM278" i="82" s="1"/>
  <c r="J278" i="82"/>
  <c r="H278" i="82"/>
  <c r="G278" i="82"/>
  <c r="AR277" i="82"/>
  <c r="AQ277" i="82"/>
  <c r="AN277" i="82"/>
  <c r="AM277" i="82"/>
  <c r="AL277" i="82"/>
  <c r="AJ277" i="82"/>
  <c r="AI277" i="82"/>
  <c r="AH277" i="82"/>
  <c r="AF277" i="82"/>
  <c r="Z277" i="82"/>
  <c r="Y277" i="82"/>
  <c r="W277" i="82"/>
  <c r="V277" i="82"/>
  <c r="T277" i="82"/>
  <c r="R277" i="82"/>
  <c r="N277" i="82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AA276" i="82" s="1"/>
  <c r="Y276" i="82"/>
  <c r="W276" i="82"/>
  <c r="V276" i="82"/>
  <c r="T276" i="82"/>
  <c r="R276" i="82"/>
  <c r="Q276" i="82"/>
  <c r="S276" i="82" s="1"/>
  <c r="N276" i="82"/>
  <c r="AM276" i="82" s="1"/>
  <c r="J276" i="82"/>
  <c r="H276" i="82"/>
  <c r="G276" i="82"/>
  <c r="AR275" i="82"/>
  <c r="AQ275" i="82"/>
  <c r="AN275" i="82"/>
  <c r="AM275" i="82"/>
  <c r="AL275" i="82"/>
  <c r="AJ275" i="82"/>
  <c r="AI275" i="82"/>
  <c r="AH275" i="82"/>
  <c r="AF275" i="82"/>
  <c r="Z275" i="82"/>
  <c r="Y275" i="82"/>
  <c r="W275" i="82"/>
  <c r="V275" i="82"/>
  <c r="T275" i="82"/>
  <c r="R275" i="82"/>
  <c r="N275" i="82"/>
  <c r="J275" i="82"/>
  <c r="Q275" i="82" s="1"/>
  <c r="S275" i="82" s="1"/>
  <c r="H275" i="82"/>
  <c r="G275" i="82"/>
  <c r="AR274" i="82"/>
  <c r="AQ274" i="82"/>
  <c r="AN274" i="82"/>
  <c r="AM274" i="82"/>
  <c r="AL274" i="82"/>
  <c r="AJ274" i="82"/>
  <c r="AI274" i="82"/>
  <c r="AH274" i="82"/>
  <c r="AF274" i="82"/>
  <c r="AA274" i="82"/>
  <c r="Z274" i="82"/>
  <c r="Y274" i="82"/>
  <c r="W274" i="82"/>
  <c r="V274" i="82"/>
  <c r="T274" i="82"/>
  <c r="R274" i="82"/>
  <c r="Q274" i="82"/>
  <c r="S274" i="82" s="1"/>
  <c r="N274" i="82"/>
  <c r="J274" i="82"/>
  <c r="H274" i="82"/>
  <c r="G274" i="82"/>
  <c r="AR273" i="82"/>
  <c r="AQ273" i="82"/>
  <c r="AN273" i="82"/>
  <c r="AM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J273" i="82"/>
  <c r="Q273" i="82" s="1"/>
  <c r="S273" i="82" s="1"/>
  <c r="H273" i="82"/>
  <c r="G273" i="82"/>
  <c r="AR272" i="82"/>
  <c r="AQ272" i="82"/>
  <c r="AN272" i="82"/>
  <c r="AM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Q272" i="82"/>
  <c r="S272" i="82" s="1"/>
  <c r="N272" i="82"/>
  <c r="J272" i="82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J271" i="82"/>
  <c r="Q271" i="82" s="1"/>
  <c r="S271" i="82" s="1"/>
  <c r="H271" i="82"/>
  <c r="G271" i="82"/>
  <c r="AR270" i="82"/>
  <c r="AQ270" i="82"/>
  <c r="AN270" i="82"/>
  <c r="AM270" i="82"/>
  <c r="AL270" i="82"/>
  <c r="AJ270" i="82"/>
  <c r="AI270" i="82"/>
  <c r="AH270" i="82"/>
  <c r="AF270" i="82"/>
  <c r="AA270" i="82"/>
  <c r="Z270" i="82"/>
  <c r="Y270" i="82"/>
  <c r="W270" i="82"/>
  <c r="V270" i="82"/>
  <c r="T270" i="82"/>
  <c r="R270" i="82"/>
  <c r="Q270" i="82"/>
  <c r="S270" i="82" s="1"/>
  <c r="N270" i="82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R268" i="82"/>
  <c r="Q268" i="82"/>
  <c r="S268" i="82" s="1"/>
  <c r="N268" i="82"/>
  <c r="AM268" i="82" s="1"/>
  <c r="J268" i="82"/>
  <c r="H268" i="82"/>
  <c r="G268" i="82"/>
  <c r="AR267" i="82"/>
  <c r="AQ267" i="82"/>
  <c r="AN267" i="82"/>
  <c r="AM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Q266" i="82" s="1"/>
  <c r="S266" i="82" s="1"/>
  <c r="J266" i="82"/>
  <c r="H266" i="82"/>
  <c r="G266" i="82"/>
  <c r="AR265" i="82"/>
  <c r="AQ265" i="82"/>
  <c r="AN265" i="82"/>
  <c r="AM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Q264" i="82" s="1"/>
  <c r="S264" i="82" s="1"/>
  <c r="J264" i="82"/>
  <c r="H264" i="82"/>
  <c r="G264" i="82"/>
  <c r="AR263" i="82"/>
  <c r="AQ263" i="82"/>
  <c r="AN263" i="82"/>
  <c r="AM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Q262" i="82" s="1"/>
  <c r="S262" i="82" s="1"/>
  <c r="J262" i="82"/>
  <c r="H262" i="82"/>
  <c r="G262" i="82"/>
  <c r="AR261" i="82"/>
  <c r="AQ261" i="82"/>
  <c r="AN261" i="82"/>
  <c r="AM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N260" i="82"/>
  <c r="Q260" i="82" s="1"/>
  <c r="S260" i="82" s="1"/>
  <c r="J260" i="82"/>
  <c r="H260" i="82"/>
  <c r="G260" i="82"/>
  <c r="AR259" i="82"/>
  <c r="AQ259" i="82"/>
  <c r="AN259" i="82"/>
  <c r="AM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N258" i="82"/>
  <c r="Q258" i="82" s="1"/>
  <c r="S258" i="82" s="1"/>
  <c r="J258" i="82"/>
  <c r="H258" i="82"/>
  <c r="G258" i="82"/>
  <c r="AR257" i="82"/>
  <c r="AQ257" i="82"/>
  <c r="AN257" i="82"/>
  <c r="AM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N256" i="82"/>
  <c r="Q256" i="82" s="1"/>
  <c r="S256" i="82" s="1"/>
  <c r="J256" i="82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Q254" i="82" s="1"/>
  <c r="S254" i="82" s="1"/>
  <c r="J254" i="82"/>
  <c r="H254" i="82"/>
  <c r="G254" i="82"/>
  <c r="AR253" i="82"/>
  <c r="AQ253" i="82"/>
  <c r="AN253" i="82"/>
  <c r="AM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Q252" i="82" s="1"/>
  <c r="S252" i="82" s="1"/>
  <c r="J252" i="82"/>
  <c r="H252" i="82"/>
  <c r="G252" i="82"/>
  <c r="AR251" i="82"/>
  <c r="AQ251" i="82"/>
  <c r="AN251" i="82"/>
  <c r="AM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Q250" i="82" s="1"/>
  <c r="S250" i="82" s="1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AA248" i="82"/>
  <c r="Z248" i="82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S242" i="82" s="1"/>
  <c r="N242" i="82"/>
  <c r="AM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Q240" i="82" s="1"/>
  <c r="S240" i="82" s="1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Q238" i="82" s="1"/>
  <c r="S238" i="82" s="1"/>
  <c r="J238" i="82"/>
  <c r="H238" i="82"/>
  <c r="G238" i="82"/>
  <c r="AR237" i="82"/>
  <c r="AQ237" i="82"/>
  <c r="AN237" i="82"/>
  <c r="AM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Q236" i="82" s="1"/>
  <c r="S236" i="82" s="1"/>
  <c r="J236" i="82"/>
  <c r="H236" i="82"/>
  <c r="G236" i="82"/>
  <c r="AR235" i="82"/>
  <c r="AQ235" i="82"/>
  <c r="AN235" i="82"/>
  <c r="AM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Q234" i="82" s="1"/>
  <c r="S234" i="82" s="1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Q232" i="82" s="1"/>
  <c r="S232" i="82" s="1"/>
  <c r="J232" i="82"/>
  <c r="H232" i="82"/>
  <c r="G232" i="82"/>
  <c r="AR231" i="82"/>
  <c r="AQ231" i="82"/>
  <c r="AN231" i="82"/>
  <c r="AM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Q230" i="82" s="1"/>
  <c r="S230" i="82" s="1"/>
  <c r="J230" i="82"/>
  <c r="H230" i="82"/>
  <c r="G230" i="82"/>
  <c r="AR229" i="82"/>
  <c r="AQ229" i="82"/>
  <c r="AN229" i="82"/>
  <c r="AM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Q228" i="82" s="1"/>
  <c r="S228" i="82" s="1"/>
  <c r="J228" i="82"/>
  <c r="H228" i="82"/>
  <c r="G228" i="82"/>
  <c r="AR227" i="82"/>
  <c r="AQ227" i="82"/>
  <c r="AN227" i="82"/>
  <c r="AM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Q226" i="82" s="1"/>
  <c r="S226" i="82" s="1"/>
  <c r="J226" i="82"/>
  <c r="H226" i="82"/>
  <c r="G226" i="82"/>
  <c r="AR225" i="82"/>
  <c r="AQ225" i="82"/>
  <c r="AN225" i="82"/>
  <c r="AM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Q224" i="82" s="1"/>
  <c r="S224" i="82" s="1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Q222" i="82" s="1"/>
  <c r="S222" i="82" s="1"/>
  <c r="J222" i="82"/>
  <c r="H222" i="82"/>
  <c r="G222" i="82"/>
  <c r="AR221" i="82"/>
  <c r="AQ221" i="82"/>
  <c r="AN221" i="82"/>
  <c r="AM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Q220" i="82" s="1"/>
  <c r="S220" i="82" s="1"/>
  <c r="J220" i="82"/>
  <c r="H220" i="82"/>
  <c r="G220" i="82"/>
  <c r="AR219" i="82"/>
  <c r="AQ219" i="82"/>
  <c r="AN219" i="82"/>
  <c r="AM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Q218" i="82" s="1"/>
  <c r="S218" i="82" s="1"/>
  <c r="J218" i="82"/>
  <c r="H218" i="82"/>
  <c r="G218" i="82"/>
  <c r="AR217" i="82"/>
  <c r="AQ217" i="82"/>
  <c r="AN217" i="82"/>
  <c r="AM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Q216" i="82" s="1"/>
  <c r="S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Q214" i="82" s="1"/>
  <c r="S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Q212" i="82" s="1"/>
  <c r="S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Q210" i="82" s="1"/>
  <c r="S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Q208" i="82" s="1"/>
  <c r="S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Q206" i="82" s="1"/>
  <c r="S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Q202" i="82" s="1"/>
  <c r="S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Q200" i="82" s="1"/>
  <c r="S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Q198" i="82" s="1"/>
  <c r="S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Q196" i="82" s="1"/>
  <c r="S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Q194" i="82" s="1"/>
  <c r="S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Q192" i="82" s="1"/>
  <c r="S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AM191" i="82" s="1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Q190" i="82" s="1"/>
  <c r="S190" i="82" s="1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Q188" i="82" s="1"/>
  <c r="S188" i="82" s="1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AM187" i="82" s="1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N186" i="82"/>
  <c r="Q186" i="82" s="1"/>
  <c r="S186" i="82" s="1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AM185" i="82" s="1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AM183" i="82" s="1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AM181" i="82" s="1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AM179" i="82" s="1"/>
  <c r="J179" i="82"/>
  <c r="Q179" i="82" s="1"/>
  <c r="S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N178" i="82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Q177" i="82" s="1"/>
  <c r="S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N176" i="82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W175" i="82"/>
  <c r="V175" i="82"/>
  <c r="T175" i="82"/>
  <c r="R175" i="82"/>
  <c r="N175" i="82"/>
  <c r="AM175" i="82" s="1"/>
  <c r="J175" i="82"/>
  <c r="Q175" i="82" s="1"/>
  <c r="S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N174" i="82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W173" i="82"/>
  <c r="V173" i="82"/>
  <c r="T173" i="82"/>
  <c r="R173" i="82"/>
  <c r="N173" i="82"/>
  <c r="AM173" i="82" s="1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W171" i="82"/>
  <c r="V171" i="82"/>
  <c r="T171" i="82"/>
  <c r="R171" i="82"/>
  <c r="N171" i="82"/>
  <c r="AM171" i="82" s="1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J167" i="82"/>
  <c r="H167" i="82"/>
  <c r="G167" i="82"/>
  <c r="AR166" i="82"/>
  <c r="AQ166" i="82"/>
  <c r="AN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Q166" i="82"/>
  <c r="S166" i="82" s="1"/>
  <c r="N166" i="82"/>
  <c r="AM166" i="82" s="1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J165" i="82"/>
  <c r="H165" i="82"/>
  <c r="G165" i="82"/>
  <c r="AR164" i="82"/>
  <c r="AQ164" i="82"/>
  <c r="AN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AM164" i="82" s="1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Q161" i="82" s="1"/>
  <c r="S161" i="82" s="1"/>
  <c r="J161" i="82"/>
  <c r="H161" i="82"/>
  <c r="G161" i="82"/>
  <c r="AR160" i="82"/>
  <c r="AQ160" i="82"/>
  <c r="AN160" i="82"/>
  <c r="AM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Q159" i="82" s="1"/>
  <c r="S159" i="82" s="1"/>
  <c r="J159" i="82"/>
  <c r="H159" i="82"/>
  <c r="G159" i="82"/>
  <c r="AR158" i="82"/>
  <c r="AQ158" i="82"/>
  <c r="AN158" i="82"/>
  <c r="AM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Q157" i="82" s="1"/>
  <c r="S157" i="82" s="1"/>
  <c r="J157" i="82"/>
  <c r="H157" i="82"/>
  <c r="G157" i="82"/>
  <c r="AR156" i="82"/>
  <c r="AQ156" i="82"/>
  <c r="AN156" i="82"/>
  <c r="AM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Z155" i="82"/>
  <c r="AA155" i="82" s="1"/>
  <c r="Y155" i="82"/>
  <c r="W155" i="82"/>
  <c r="V155" i="82"/>
  <c r="T155" i="82"/>
  <c r="R155" i="82"/>
  <c r="N155" i="82"/>
  <c r="Q155" i="82" s="1"/>
  <c r="S155" i="82" s="1"/>
  <c r="J155" i="82"/>
  <c r="H155" i="82"/>
  <c r="G155" i="82"/>
  <c r="AR154" i="82"/>
  <c r="AQ154" i="82"/>
  <c r="AN154" i="82"/>
  <c r="AM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Z153" i="82"/>
  <c r="AA153" i="82" s="1"/>
  <c r="Y153" i="82"/>
  <c r="W153" i="82"/>
  <c r="V153" i="82"/>
  <c r="T153" i="82"/>
  <c r="R153" i="82"/>
  <c r="N153" i="82"/>
  <c r="Q153" i="82" s="1"/>
  <c r="S153" i="82" s="1"/>
  <c r="J153" i="82"/>
  <c r="H153" i="82"/>
  <c r="G153" i="82"/>
  <c r="AR152" i="82"/>
  <c r="AQ152" i="82"/>
  <c r="AN152" i="82"/>
  <c r="AM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Q151" i="82" s="1"/>
  <c r="S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Q149" i="82" s="1"/>
  <c r="S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Q147" i="82" s="1"/>
  <c r="S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Q145" i="82" s="1"/>
  <c r="S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Q143" i="82" s="1"/>
  <c r="S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Q141" i="82" s="1"/>
  <c r="S141" i="82" s="1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Q139" i="82" s="1"/>
  <c r="S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Q137" i="82" s="1"/>
  <c r="S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Q135" i="82" s="1"/>
  <c r="S135" i="82" s="1"/>
  <c r="J135" i="82"/>
  <c r="H135" i="82"/>
  <c r="G135" i="82"/>
  <c r="AR134" i="82"/>
  <c r="AQ134" i="82"/>
  <c r="AN134" i="82"/>
  <c r="AM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Q133" i="82" s="1"/>
  <c r="S133" i="82" s="1"/>
  <c r="J133" i="82"/>
  <c r="H133" i="82"/>
  <c r="G133" i="82"/>
  <c r="AR132" i="82"/>
  <c r="AQ132" i="82"/>
  <c r="AN132" i="82"/>
  <c r="AM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Q131" i="82" s="1"/>
  <c r="S131" i="82" s="1"/>
  <c r="J131" i="82"/>
  <c r="H131" i="82"/>
  <c r="G131" i="82"/>
  <c r="AR130" i="82"/>
  <c r="AQ130" i="82"/>
  <c r="AN130" i="82"/>
  <c r="AM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Q129" i="82" s="1"/>
  <c r="S129" i="82" s="1"/>
  <c r="J129" i="82"/>
  <c r="H129" i="82"/>
  <c r="G129" i="82"/>
  <c r="AR128" i="82"/>
  <c r="AQ128" i="82"/>
  <c r="AN128" i="82"/>
  <c r="AM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Q127" i="82" s="1"/>
  <c r="S127" i="82" s="1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Q125" i="82" s="1"/>
  <c r="S125" i="82" s="1"/>
  <c r="J125" i="82"/>
  <c r="H125" i="82"/>
  <c r="G125" i="82"/>
  <c r="AR124" i="82"/>
  <c r="AQ124" i="82"/>
  <c r="AN124" i="82"/>
  <c r="AM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Q123" i="82" s="1"/>
  <c r="S123" i="82" s="1"/>
  <c r="J123" i="82"/>
  <c r="H123" i="82"/>
  <c r="G123" i="82"/>
  <c r="AR122" i="82"/>
  <c r="AQ122" i="82"/>
  <c r="AN122" i="82"/>
  <c r="AM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Q121" i="82" s="1"/>
  <c r="S121" i="82" s="1"/>
  <c r="J121" i="82"/>
  <c r="H121" i="82"/>
  <c r="G121" i="82"/>
  <c r="AR120" i="82"/>
  <c r="AQ120" i="82"/>
  <c r="AN120" i="82"/>
  <c r="AM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Q119" i="82" s="1"/>
  <c r="S119" i="82" s="1"/>
  <c r="J119" i="82"/>
  <c r="H119" i="82"/>
  <c r="G119" i="82"/>
  <c r="AR118" i="82"/>
  <c r="AQ118" i="82"/>
  <c r="AN118" i="82"/>
  <c r="AM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Q117" i="82" s="1"/>
  <c r="S117" i="82" s="1"/>
  <c r="J117" i="82"/>
  <c r="H117" i="82"/>
  <c r="G117" i="82"/>
  <c r="AR116" i="82"/>
  <c r="AQ116" i="82"/>
  <c r="AN116" i="82"/>
  <c r="AM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Q115" i="82" s="1"/>
  <c r="S115" i="82" s="1"/>
  <c r="J115" i="82"/>
  <c r="H115" i="82"/>
  <c r="G115" i="82"/>
  <c r="AR114" i="82"/>
  <c r="AQ114" i="82"/>
  <c r="AN114" i="82"/>
  <c r="AM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Q113" i="82" s="1"/>
  <c r="S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Q111" i="82" s="1"/>
  <c r="S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Q109" i="82" s="1"/>
  <c r="S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Q107" i="82" s="1"/>
  <c r="S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Q105" i="82" s="1"/>
  <c r="S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Q103" i="82" s="1"/>
  <c r="S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Q101" i="82" s="1"/>
  <c r="S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Q99" i="82" s="1"/>
  <c r="S99" i="82" s="1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Q97" i="82" s="1"/>
  <c r="S97" i="82" s="1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Q95" i="82" s="1"/>
  <c r="S95" i="82" s="1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Q93" i="82" s="1"/>
  <c r="S93" i="82" s="1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Q91" i="82" s="1"/>
  <c r="S91" i="82" s="1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AM90" i="82" s="1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Q89" i="82" s="1"/>
  <c r="S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AM88" i="82" s="1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Q87" i="82" s="1"/>
  <c r="S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Q85" i="82" s="1"/>
  <c r="S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AM84" i="82" s="1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Q83" i="82" s="1"/>
  <c r="S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AA81" i="82" s="1"/>
  <c r="Y81" i="82"/>
  <c r="W81" i="82"/>
  <c r="V81" i="82"/>
  <c r="T81" i="82"/>
  <c r="R81" i="82"/>
  <c r="N81" i="82"/>
  <c r="Q81" i="82" s="1"/>
  <c r="S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AM80" i="82" s="1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Z79" i="82"/>
  <c r="AA79" i="82" s="1"/>
  <c r="Y79" i="82"/>
  <c r="W79" i="82"/>
  <c r="V79" i="82"/>
  <c r="T79" i="82"/>
  <c r="R79" i="82"/>
  <c r="N79" i="82"/>
  <c r="Q79" i="82" s="1"/>
  <c r="S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AM78" i="82" s="1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Z77" i="82"/>
  <c r="AA77" i="82" s="1"/>
  <c r="Y77" i="82"/>
  <c r="W77" i="82"/>
  <c r="V77" i="82"/>
  <c r="T77" i="82"/>
  <c r="R77" i="82"/>
  <c r="N77" i="82"/>
  <c r="Q77" i="82" s="1"/>
  <c r="S77" i="82" s="1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AM76" i="82" s="1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Q75" i="82" s="1"/>
  <c r="S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Q73" i="82" s="1"/>
  <c r="S73" i="82" s="1"/>
  <c r="J73" i="82"/>
  <c r="H73" i="82"/>
  <c r="G73" i="82"/>
  <c r="V72" i="82"/>
  <c r="T72" i="82"/>
  <c r="H72" i="82"/>
  <c r="G72" i="82"/>
  <c r="V71" i="82"/>
  <c r="T71" i="82"/>
  <c r="H71" i="82"/>
  <c r="G71" i="82"/>
  <c r="V70" i="82"/>
  <c r="T70" i="82"/>
  <c r="H70" i="82"/>
  <c r="G70" i="82"/>
  <c r="AR69" i="82"/>
  <c r="AQ69" i="82"/>
  <c r="AN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Q69" i="82" s="1"/>
  <c r="S69" i="82" s="1"/>
  <c r="J69" i="82"/>
  <c r="H69" i="82"/>
  <c r="G69" i="82"/>
  <c r="V68" i="82"/>
  <c r="T68" i="82"/>
  <c r="H68" i="82"/>
  <c r="G68" i="82"/>
  <c r="AF67" i="82"/>
  <c r="Z67" i="82"/>
  <c r="V67" i="82"/>
  <c r="W67" i="82" s="1"/>
  <c r="R67" i="82"/>
  <c r="N67" i="82"/>
  <c r="Q67" i="82" s="1"/>
  <c r="S67" i="82" s="1"/>
  <c r="J67" i="82"/>
  <c r="AL67" i="82" s="1"/>
  <c r="H67" i="82"/>
  <c r="G67" i="82"/>
  <c r="AF66" i="82"/>
  <c r="Z66" i="82"/>
  <c r="V66" i="82"/>
  <c r="W66" i="82" s="1"/>
  <c r="R66" i="82"/>
  <c r="N66" i="82"/>
  <c r="AM66" i="82" s="1"/>
  <c r="J66" i="82"/>
  <c r="H66" i="82"/>
  <c r="G66" i="82"/>
  <c r="AF65" i="82"/>
  <c r="Z65" i="82"/>
  <c r="V65" i="82"/>
  <c r="W65" i="82" s="1"/>
  <c r="R65" i="82"/>
  <c r="N65" i="82"/>
  <c r="Q65" i="82" s="1"/>
  <c r="S65" i="82" s="1"/>
  <c r="J65" i="82"/>
  <c r="H65" i="82"/>
  <c r="G65" i="82"/>
  <c r="AF64" i="82"/>
  <c r="Z64" i="82"/>
  <c r="V64" i="82"/>
  <c r="W64" i="82" s="1"/>
  <c r="R64" i="82"/>
  <c r="N64" i="82"/>
  <c r="AM64" i="82" s="1"/>
  <c r="J64" i="82"/>
  <c r="H64" i="82"/>
  <c r="G64" i="82"/>
  <c r="AF63" i="82"/>
  <c r="Z63" i="82"/>
  <c r="V63" i="82"/>
  <c r="W63" i="82" s="1"/>
  <c r="R63" i="82"/>
  <c r="N63" i="82"/>
  <c r="Q63" i="82" s="1"/>
  <c r="S63" i="82" s="1"/>
  <c r="J63" i="82"/>
  <c r="H63" i="82"/>
  <c r="G63" i="82"/>
  <c r="AF62" i="82"/>
  <c r="Z62" i="82"/>
  <c r="V62" i="82"/>
  <c r="W62" i="82" s="1"/>
  <c r="R62" i="82"/>
  <c r="N62" i="82"/>
  <c r="AM62" i="82" s="1"/>
  <c r="J62" i="82"/>
  <c r="H62" i="82"/>
  <c r="G62" i="82"/>
  <c r="AF61" i="82"/>
  <c r="Z61" i="82"/>
  <c r="V61" i="82"/>
  <c r="W61" i="82" s="1"/>
  <c r="R61" i="82"/>
  <c r="N61" i="82"/>
  <c r="Q61" i="82" s="1"/>
  <c r="S61" i="82" s="1"/>
  <c r="J61" i="82"/>
  <c r="AL61" i="82" s="1"/>
  <c r="H61" i="82"/>
  <c r="G61" i="82"/>
  <c r="AF60" i="82"/>
  <c r="Z60" i="82"/>
  <c r="V60" i="82"/>
  <c r="W60" i="82" s="1"/>
  <c r="R60" i="82"/>
  <c r="N60" i="82"/>
  <c r="AM60" i="82" s="1"/>
  <c r="J60" i="82"/>
  <c r="AL60" i="82" s="1"/>
  <c r="H60" i="82"/>
  <c r="G60" i="82"/>
  <c r="AF59" i="82"/>
  <c r="Z59" i="82"/>
  <c r="V59" i="82"/>
  <c r="W59" i="82" s="1"/>
  <c r="R59" i="82"/>
  <c r="N59" i="82"/>
  <c r="Q59" i="82" s="1"/>
  <c r="S59" i="82" s="1"/>
  <c r="J59" i="82"/>
  <c r="AL59" i="82" s="1"/>
  <c r="H59" i="82"/>
  <c r="G59" i="82"/>
  <c r="AF58" i="82"/>
  <c r="Z58" i="82"/>
  <c r="V58" i="82"/>
  <c r="W58" i="82" s="1"/>
  <c r="R58" i="82"/>
  <c r="N58" i="82"/>
  <c r="AM58" i="82" s="1"/>
  <c r="J58" i="82"/>
  <c r="AL58" i="82" s="1"/>
  <c r="H58" i="82"/>
  <c r="G58" i="82"/>
  <c r="AF57" i="82"/>
  <c r="Z57" i="82"/>
  <c r="V57" i="82"/>
  <c r="W57" i="82" s="1"/>
  <c r="R57" i="82"/>
  <c r="N57" i="82"/>
  <c r="Q57" i="82" s="1"/>
  <c r="S57" i="82" s="1"/>
  <c r="J57" i="82"/>
  <c r="AL57" i="82" s="1"/>
  <c r="H57" i="82"/>
  <c r="G57" i="82"/>
  <c r="AF56" i="82"/>
  <c r="Z56" i="82"/>
  <c r="V56" i="82"/>
  <c r="W56" i="82" s="1"/>
  <c r="R56" i="82"/>
  <c r="N56" i="82"/>
  <c r="AM56" i="82" s="1"/>
  <c r="J56" i="82"/>
  <c r="AL56" i="82" s="1"/>
  <c r="H56" i="82"/>
  <c r="G56" i="82"/>
  <c r="AF55" i="82"/>
  <c r="Z55" i="82"/>
  <c r="V55" i="82"/>
  <c r="W55" i="82" s="1"/>
  <c r="R55" i="82"/>
  <c r="N55" i="82"/>
  <c r="Q55" i="82" s="1"/>
  <c r="S55" i="82" s="1"/>
  <c r="J55" i="82"/>
  <c r="AL55" i="82" s="1"/>
  <c r="H55" i="82"/>
  <c r="G55" i="82"/>
  <c r="AF54" i="82"/>
  <c r="Z54" i="82"/>
  <c r="V54" i="82"/>
  <c r="W54" i="82" s="1"/>
  <c r="R54" i="82"/>
  <c r="N54" i="82"/>
  <c r="AM54" i="82" s="1"/>
  <c r="J54" i="82"/>
  <c r="H54" i="82"/>
  <c r="G54" i="82"/>
  <c r="AF53" i="82"/>
  <c r="Z53" i="82"/>
  <c r="Y53" i="82"/>
  <c r="V53" i="82"/>
  <c r="W53" i="82" s="1"/>
  <c r="R53" i="82"/>
  <c r="N53" i="82"/>
  <c r="Q53" i="82" s="1"/>
  <c r="S53" i="82" s="1"/>
  <c r="J53" i="82"/>
  <c r="AL53" i="82" s="1"/>
  <c r="H53" i="82"/>
  <c r="G53" i="82"/>
  <c r="AF52" i="82"/>
  <c r="Z52" i="82"/>
  <c r="V52" i="82"/>
  <c r="W52" i="82" s="1"/>
  <c r="AR52" i="82" s="1"/>
  <c r="R52" i="82"/>
  <c r="N52" i="82"/>
  <c r="AM52" i="82" s="1"/>
  <c r="J52" i="82"/>
  <c r="AL52" i="82" s="1"/>
  <c r="H52" i="82"/>
  <c r="G52" i="82"/>
  <c r="AF51" i="82"/>
  <c r="Z51" i="82"/>
  <c r="V51" i="82"/>
  <c r="W51" i="82" s="1"/>
  <c r="R51" i="82"/>
  <c r="N51" i="82"/>
  <c r="J51" i="82"/>
  <c r="H51" i="82"/>
  <c r="G51" i="82"/>
  <c r="AF50" i="82"/>
  <c r="Z50" i="82"/>
  <c r="V50" i="82"/>
  <c r="W50" i="82" s="1"/>
  <c r="R50" i="82"/>
  <c r="N50" i="82"/>
  <c r="AM50" i="82" s="1"/>
  <c r="J50" i="82"/>
  <c r="Q50" i="82" s="1"/>
  <c r="H50" i="82"/>
  <c r="G50" i="82"/>
  <c r="AF49" i="82"/>
  <c r="Z49" i="82"/>
  <c r="V49" i="82"/>
  <c r="W49" i="82" s="1"/>
  <c r="R49" i="82"/>
  <c r="N49" i="82"/>
  <c r="J49" i="82"/>
  <c r="H49" i="82"/>
  <c r="G49" i="82"/>
  <c r="AF48" i="82"/>
  <c r="Z48" i="82"/>
  <c r="V48" i="82"/>
  <c r="W48" i="82" s="1"/>
  <c r="R48" i="82"/>
  <c r="N48" i="82"/>
  <c r="AM48" i="82" s="1"/>
  <c r="J48" i="82"/>
  <c r="Q48" i="82" s="1"/>
  <c r="H48" i="82"/>
  <c r="G48" i="82"/>
  <c r="AF47" i="82"/>
  <c r="Z47" i="82"/>
  <c r="V47" i="82"/>
  <c r="W47" i="82" s="1"/>
  <c r="R47" i="82"/>
  <c r="N47" i="82"/>
  <c r="J47" i="82"/>
  <c r="H47" i="82"/>
  <c r="G47" i="82"/>
  <c r="AF46" i="82"/>
  <c r="Z46" i="82"/>
  <c r="V46" i="82"/>
  <c r="W46" i="82" s="1"/>
  <c r="R46" i="82"/>
  <c r="N46" i="82"/>
  <c r="AM46" i="82" s="1"/>
  <c r="J46" i="82"/>
  <c r="Q46" i="82" s="1"/>
  <c r="H46" i="82"/>
  <c r="G46" i="82"/>
  <c r="AF45" i="82"/>
  <c r="Z45" i="82"/>
  <c r="V45" i="82"/>
  <c r="W45" i="82" s="1"/>
  <c r="R45" i="82"/>
  <c r="N45" i="82"/>
  <c r="J45" i="82"/>
  <c r="H45" i="82"/>
  <c r="G45" i="82"/>
  <c r="AF44" i="82"/>
  <c r="Z44" i="82"/>
  <c r="V44" i="82"/>
  <c r="W44" i="82" s="1"/>
  <c r="R44" i="82"/>
  <c r="N44" i="82"/>
  <c r="AM44" i="82" s="1"/>
  <c r="J44" i="82"/>
  <c r="H44" i="82"/>
  <c r="G44" i="82"/>
  <c r="AF43" i="82"/>
  <c r="Z43" i="82"/>
  <c r="V43" i="82"/>
  <c r="W43" i="82" s="1"/>
  <c r="R43" i="82"/>
  <c r="N43" i="82"/>
  <c r="J43" i="82"/>
  <c r="H43" i="82"/>
  <c r="G43" i="82"/>
  <c r="AF42" i="82"/>
  <c r="Z42" i="82"/>
  <c r="V42" i="82"/>
  <c r="W42" i="82" s="1"/>
  <c r="R42" i="82"/>
  <c r="N42" i="82"/>
  <c r="AM42" i="82" s="1"/>
  <c r="J42" i="82"/>
  <c r="Q42" i="82" s="1"/>
  <c r="H42" i="82"/>
  <c r="G42" i="82"/>
  <c r="AF41" i="82"/>
  <c r="Z41" i="82"/>
  <c r="V41" i="82"/>
  <c r="W41" i="82" s="1"/>
  <c r="R41" i="82"/>
  <c r="N41" i="82"/>
  <c r="J41" i="82"/>
  <c r="H41" i="82"/>
  <c r="G41" i="82"/>
  <c r="AF40" i="82"/>
  <c r="Z40" i="82"/>
  <c r="V40" i="82"/>
  <c r="W40" i="82" s="1"/>
  <c r="R40" i="82"/>
  <c r="N40" i="82"/>
  <c r="AM40" i="82" s="1"/>
  <c r="J40" i="82"/>
  <c r="Q40" i="82" s="1"/>
  <c r="H40" i="82"/>
  <c r="G40" i="82"/>
  <c r="AF39" i="82"/>
  <c r="Z39" i="82"/>
  <c r="V39" i="82"/>
  <c r="W39" i="82" s="1"/>
  <c r="R39" i="82"/>
  <c r="N39" i="82"/>
  <c r="J39" i="82"/>
  <c r="H39" i="82"/>
  <c r="G39" i="82"/>
  <c r="AF38" i="82"/>
  <c r="Z38" i="82"/>
  <c r="V38" i="82"/>
  <c r="W38" i="82" s="1"/>
  <c r="R38" i="82"/>
  <c r="N38" i="82"/>
  <c r="AM38" i="82" s="1"/>
  <c r="J38" i="82"/>
  <c r="H38" i="82"/>
  <c r="G38" i="82"/>
  <c r="AF37" i="82"/>
  <c r="Z37" i="82"/>
  <c r="V37" i="82"/>
  <c r="W37" i="82" s="1"/>
  <c r="R37" i="82"/>
  <c r="N37" i="82"/>
  <c r="Q37" i="82" s="1"/>
  <c r="J37" i="82"/>
  <c r="H37" i="82"/>
  <c r="G37" i="82"/>
  <c r="AF36" i="82"/>
  <c r="Z36" i="82"/>
  <c r="V36" i="82"/>
  <c r="W36" i="82" s="1"/>
  <c r="R36" i="82"/>
  <c r="N36" i="82"/>
  <c r="AM36" i="82" s="1"/>
  <c r="J36" i="82"/>
  <c r="H36" i="82"/>
  <c r="G36" i="82"/>
  <c r="AF35" i="82"/>
  <c r="Z35" i="82"/>
  <c r="V35" i="82"/>
  <c r="W35" i="82" s="1"/>
  <c r="R35" i="82"/>
  <c r="N35" i="82"/>
  <c r="Q35" i="82" s="1"/>
  <c r="J35" i="82"/>
  <c r="AL35" i="82" s="1"/>
  <c r="H35" i="82"/>
  <c r="G35" i="82"/>
  <c r="AF34" i="82"/>
  <c r="Z34" i="82"/>
  <c r="Z71" i="82" s="1"/>
  <c r="V34" i="82"/>
  <c r="W34" i="82" s="1"/>
  <c r="R34" i="82"/>
  <c r="R71" i="82" s="1"/>
  <c r="N34" i="82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Q33" i="82" s="1"/>
  <c r="S33" i="82" s="1"/>
  <c r="J33" i="82"/>
  <c r="H33" i="82"/>
  <c r="G33" i="82"/>
  <c r="AR32" i="82"/>
  <c r="AQ32" i="82"/>
  <c r="AN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AM32" i="82" s="1"/>
  <c r="J32" i="82"/>
  <c r="Q32" i="82" s="1"/>
  <c r="S32" i="82" s="1"/>
  <c r="H32" i="82"/>
  <c r="G32" i="82"/>
  <c r="V31" i="82"/>
  <c r="T31" i="82"/>
  <c r="H31" i="82"/>
  <c r="G31" i="82"/>
  <c r="AF30" i="82"/>
  <c r="Z30" i="82"/>
  <c r="V30" i="82"/>
  <c r="W30" i="82" s="1"/>
  <c r="R30" i="82"/>
  <c r="N30" i="82"/>
  <c r="AM30" i="82" s="1"/>
  <c r="J30" i="82"/>
  <c r="H30" i="82"/>
  <c r="G30" i="82"/>
  <c r="AF29" i="82"/>
  <c r="Z29" i="82"/>
  <c r="V29" i="82"/>
  <c r="W29" i="82" s="1"/>
  <c r="R29" i="82"/>
  <c r="N29" i="82"/>
  <c r="J29" i="82"/>
  <c r="H29" i="82"/>
  <c r="G29" i="82"/>
  <c r="AF28" i="82"/>
  <c r="Z28" i="82"/>
  <c r="V28" i="82"/>
  <c r="W28" i="82" s="1"/>
  <c r="R28" i="82"/>
  <c r="N28" i="82"/>
  <c r="AM28" i="82" s="1"/>
  <c r="J28" i="82"/>
  <c r="Q28" i="82" s="1"/>
  <c r="H28" i="82"/>
  <c r="G28" i="82"/>
  <c r="AF27" i="82"/>
  <c r="Z27" i="82"/>
  <c r="V27" i="82"/>
  <c r="W27" i="82" s="1"/>
  <c r="R27" i="82"/>
  <c r="N27" i="82"/>
  <c r="J27" i="82"/>
  <c r="H27" i="82"/>
  <c r="G27" i="82"/>
  <c r="AL26" i="82"/>
  <c r="AF26" i="82"/>
  <c r="Z26" i="82"/>
  <c r="V26" i="82"/>
  <c r="W26" i="82" s="1"/>
  <c r="R26" i="82"/>
  <c r="N26" i="82"/>
  <c r="AM26" i="82" s="1"/>
  <c r="J26" i="82"/>
  <c r="Q26" i="82" s="1"/>
  <c r="H26" i="82"/>
  <c r="G26" i="82"/>
  <c r="AF25" i="82"/>
  <c r="Z25" i="82"/>
  <c r="V25" i="82"/>
  <c r="R25" i="82"/>
  <c r="N25" i="82"/>
  <c r="J25" i="82"/>
  <c r="H25" i="82"/>
  <c r="G25" i="82"/>
  <c r="AF24" i="82"/>
  <c r="Z24" i="82"/>
  <c r="W24" i="82"/>
  <c r="AR24" i="82" s="1"/>
  <c r="V24" i="82"/>
  <c r="R24" i="82"/>
  <c r="AM24" i="82"/>
  <c r="Q24" i="82"/>
  <c r="S24" i="82" s="1"/>
  <c r="H24" i="82"/>
  <c r="G24" i="82"/>
  <c r="AF23" i="82"/>
  <c r="Z23" i="82"/>
  <c r="W23" i="82"/>
  <c r="AH23" i="82" s="1"/>
  <c r="V23" i="82"/>
  <c r="R23" i="82"/>
  <c r="H23" i="82"/>
  <c r="G23" i="82"/>
  <c r="AF22" i="82"/>
  <c r="Z22" i="82"/>
  <c r="V22" i="82"/>
  <c r="W22" i="82" s="1"/>
  <c r="R22" i="82"/>
  <c r="AM22" i="82"/>
  <c r="Q22" i="82"/>
  <c r="H22" i="82"/>
  <c r="G22" i="82"/>
  <c r="AF21" i="82"/>
  <c r="Z21" i="82"/>
  <c r="V21" i="82"/>
  <c r="W21" i="82" s="1"/>
  <c r="R21" i="82"/>
  <c r="H21" i="82"/>
  <c r="G21" i="82"/>
  <c r="AF20" i="82"/>
  <c r="Z20" i="82"/>
  <c r="W20" i="82"/>
  <c r="AH20" i="82" s="1"/>
  <c r="V20" i="82"/>
  <c r="R20" i="82"/>
  <c r="AM20" i="82"/>
  <c r="Q20" i="82"/>
  <c r="S20" i="82" s="1"/>
  <c r="H20" i="82"/>
  <c r="G20" i="82"/>
  <c r="AF19" i="82"/>
  <c r="Z19" i="82"/>
  <c r="W19" i="82"/>
  <c r="AQ19" i="82" s="1"/>
  <c r="V19" i="82"/>
  <c r="R19" i="82"/>
  <c r="H19" i="82"/>
  <c r="G19" i="82"/>
  <c r="AF18" i="82"/>
  <c r="Z18" i="82"/>
  <c r="V18" i="82"/>
  <c r="W18" i="82" s="1"/>
  <c r="R18" i="82"/>
  <c r="AM18" i="82"/>
  <c r="Q18" i="82"/>
  <c r="H18" i="82"/>
  <c r="G18" i="82"/>
  <c r="AF17" i="82"/>
  <c r="Z17" i="82"/>
  <c r="V17" i="82"/>
  <c r="W17" i="82" s="1"/>
  <c r="R17" i="82"/>
  <c r="H17" i="82"/>
  <c r="G17" i="82"/>
  <c r="AF16" i="82"/>
  <c r="Z16" i="82"/>
  <c r="W16" i="82"/>
  <c r="AQ16" i="82" s="1"/>
  <c r="V16" i="82"/>
  <c r="R16" i="82"/>
  <c r="AM16" i="82"/>
  <c r="Q16" i="82"/>
  <c r="S16" i="82" s="1"/>
  <c r="H16" i="82"/>
  <c r="G16" i="82"/>
  <c r="AF15" i="82"/>
  <c r="Z15" i="82"/>
  <c r="W15" i="82"/>
  <c r="AL15" i="82" s="1"/>
  <c r="V15" i="82"/>
  <c r="R15" i="82"/>
  <c r="H15" i="82"/>
  <c r="G15" i="82"/>
  <c r="AF14" i="82"/>
  <c r="Z14" i="82"/>
  <c r="V14" i="82"/>
  <c r="W14" i="82" s="1"/>
  <c r="R14" i="82"/>
  <c r="AM14" i="82"/>
  <c r="Q14" i="82"/>
  <c r="H14" i="82"/>
  <c r="G14" i="82"/>
  <c r="AF13" i="82"/>
  <c r="Z13" i="82"/>
  <c r="V13" i="82"/>
  <c r="W13" i="82" s="1"/>
  <c r="R13" i="82"/>
  <c r="H13" i="82"/>
  <c r="G13" i="82"/>
  <c r="AF12" i="82"/>
  <c r="Z12" i="82"/>
  <c r="W12" i="82"/>
  <c r="AH12" i="82" s="1"/>
  <c r="V12" i="82"/>
  <c r="R12" i="82"/>
  <c r="AM12" i="82"/>
  <c r="Q12" i="82"/>
  <c r="S12" i="82" s="1"/>
  <c r="H12" i="82"/>
  <c r="G12" i="82"/>
  <c r="AF11" i="82"/>
  <c r="Z11" i="82"/>
  <c r="W11" i="82"/>
  <c r="AH11" i="82" s="1"/>
  <c r="V11" i="82"/>
  <c r="R11" i="82"/>
  <c r="H11" i="82"/>
  <c r="G11" i="82"/>
  <c r="AF10" i="82"/>
  <c r="Z10" i="82"/>
  <c r="V10" i="82"/>
  <c r="W10" i="82" s="1"/>
  <c r="R10" i="82"/>
  <c r="AM10" i="82"/>
  <c r="J10" i="82"/>
  <c r="H10" i="82"/>
  <c r="G10" i="82"/>
  <c r="AF9" i="82"/>
  <c r="Z9" i="82"/>
  <c r="V9" i="82"/>
  <c r="W9" i="82" s="1"/>
  <c r="R9" i="82"/>
  <c r="R70" i="82" s="1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AM8" i="82" s="1"/>
  <c r="J8" i="82"/>
  <c r="Q8" i="82" s="1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I437" i="75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P436" i="75" s="1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I435" i="75"/>
  <c r="AW434" i="75"/>
  <c r="AV434" i="75"/>
  <c r="AS434" i="75"/>
  <c r="AQ434" i="75"/>
  <c r="AO434" i="75"/>
  <c r="AN434" i="75"/>
  <c r="AM434" i="75"/>
  <c r="AL434" i="75"/>
  <c r="AI434" i="75"/>
  <c r="AD434" i="75"/>
  <c r="AC434" i="75"/>
  <c r="Z434" i="75"/>
  <c r="Y434" i="75"/>
  <c r="W434" i="75"/>
  <c r="V434" i="75"/>
  <c r="U434" i="75"/>
  <c r="Q434" i="75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M433" i="75"/>
  <c r="I433" i="75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P432" i="75" s="1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P431" i="75"/>
  <c r="R431" i="75" s="1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C430" i="75"/>
  <c r="Y430" i="75"/>
  <c r="Z430" i="75" s="1"/>
  <c r="AD430" i="75" s="1"/>
  <c r="W430" i="75"/>
  <c r="V430" i="75"/>
  <c r="U430" i="75"/>
  <c r="R430" i="75"/>
  <c r="Q430" i="75"/>
  <c r="M430" i="75"/>
  <c r="AR430" i="75" s="1"/>
  <c r="I430" i="75"/>
  <c r="P430" i="75" s="1"/>
  <c r="AW429" i="75"/>
  <c r="AV429" i="75"/>
  <c r="AS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M429" i="75"/>
  <c r="P429" i="75" s="1"/>
  <c r="R429" i="75" s="1"/>
  <c r="I429" i="75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M427" i="75"/>
  <c r="P427" i="75" s="1"/>
  <c r="R427" i="75" s="1"/>
  <c r="I427" i="75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P425" i="75"/>
  <c r="R425" i="75" s="1"/>
  <c r="M425" i="75"/>
  <c r="AR425" i="75" s="1"/>
  <c r="I425" i="75"/>
  <c r="AW424" i="75"/>
  <c r="AV424" i="75"/>
  <c r="AS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Q424" i="75"/>
  <c r="M424" i="75"/>
  <c r="AR424" i="75" s="1"/>
  <c r="I424" i="75"/>
  <c r="AW423" i="75"/>
  <c r="AV423" i="75"/>
  <c r="AS423" i="75"/>
  <c r="AQ423" i="75"/>
  <c r="AO423" i="75"/>
  <c r="AN423" i="75"/>
  <c r="AM423" i="75"/>
  <c r="AL423" i="75"/>
  <c r="AI423" i="75"/>
  <c r="AD423" i="75"/>
  <c r="AC423" i="75"/>
  <c r="Z423" i="75"/>
  <c r="Y423" i="75"/>
  <c r="W423" i="75"/>
  <c r="V423" i="75"/>
  <c r="U423" i="75"/>
  <c r="Q423" i="75"/>
  <c r="P423" i="75"/>
  <c r="M423" i="75"/>
  <c r="AR423" i="75" s="1"/>
  <c r="I423" i="75"/>
  <c r="AW422" i="75"/>
  <c r="AV422" i="75"/>
  <c r="AS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R422" i="75"/>
  <c r="Q422" i="75"/>
  <c r="M422" i="75"/>
  <c r="AR422" i="75" s="1"/>
  <c r="I422" i="75"/>
  <c r="P422" i="75" s="1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M421" i="75"/>
  <c r="P421" i="75" s="1"/>
  <c r="R421" i="75" s="1"/>
  <c r="I421" i="75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R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P419" i="75"/>
  <c r="R419" i="75" s="1"/>
  <c r="M419" i="75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P417" i="75"/>
  <c r="R417" i="75" s="1"/>
  <c r="M417" i="75"/>
  <c r="I417" i="75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P416" i="75" s="1"/>
  <c r="R416" i="75" s="1"/>
  <c r="AW415" i="75"/>
  <c r="AV415" i="75"/>
  <c r="AS415" i="75"/>
  <c r="AR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P415" i="75"/>
  <c r="R415" i="75" s="1"/>
  <c r="M415" i="75"/>
  <c r="I415" i="75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R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P413" i="75"/>
  <c r="R413" i="75" s="1"/>
  <c r="M413" i="75"/>
  <c r="I413" i="75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R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P411" i="75"/>
  <c r="R411" i="75" s="1"/>
  <c r="M411" i="75"/>
  <c r="I411" i="75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P410" i="75" s="1"/>
  <c r="R410" i="75" s="1"/>
  <c r="AW409" i="75"/>
  <c r="AV409" i="75"/>
  <c r="AS409" i="75"/>
  <c r="AR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P409" i="75"/>
  <c r="R409" i="75" s="1"/>
  <c r="M409" i="75"/>
  <c r="I409" i="75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R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P407" i="75"/>
  <c r="R407" i="75" s="1"/>
  <c r="M407" i="75"/>
  <c r="I407" i="75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R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P405" i="75"/>
  <c r="R405" i="75" s="1"/>
  <c r="M405" i="75"/>
  <c r="I405" i="75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R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P403" i="75"/>
  <c r="R403" i="75" s="1"/>
  <c r="M403" i="75"/>
  <c r="I403" i="75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R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P401" i="75"/>
  <c r="R401" i="75" s="1"/>
  <c r="M401" i="75"/>
  <c r="I401" i="75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R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P399" i="75"/>
  <c r="R399" i="75" s="1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R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P397" i="75"/>
  <c r="R397" i="75" s="1"/>
  <c r="M397" i="75"/>
  <c r="I397" i="75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R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P395" i="75"/>
  <c r="R395" i="75" s="1"/>
  <c r="M395" i="75"/>
  <c r="I395" i="75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R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P393" i="75"/>
  <c r="R393" i="75" s="1"/>
  <c r="M393" i="75"/>
  <c r="I393" i="75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R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P391" i="75"/>
  <c r="R391" i="75" s="1"/>
  <c r="M391" i="75"/>
  <c r="I391" i="75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R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P389" i="75"/>
  <c r="R389" i="75" s="1"/>
  <c r="M389" i="75"/>
  <c r="I389" i="75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R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P387" i="75"/>
  <c r="R387" i="75" s="1"/>
  <c r="M387" i="75"/>
  <c r="I387" i="75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R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P385" i="75"/>
  <c r="R385" i="75" s="1"/>
  <c r="M385" i="75"/>
  <c r="I385" i="75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R383" i="75"/>
  <c r="AQ383" i="75"/>
  <c r="AO383" i="75"/>
  <c r="AN383" i="75"/>
  <c r="AM383" i="75"/>
  <c r="AL383" i="75"/>
  <c r="AI383" i="75"/>
  <c r="AC383" i="75"/>
  <c r="Y383" i="75"/>
  <c r="Z383" i="75" s="1"/>
  <c r="AD383" i="75" s="1"/>
  <c r="W383" i="75"/>
  <c r="V383" i="75"/>
  <c r="U383" i="75"/>
  <c r="Q383" i="75"/>
  <c r="P383" i="75"/>
  <c r="R383" i="75" s="1"/>
  <c r="M383" i="75"/>
  <c r="I383" i="75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R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P381" i="75"/>
  <c r="R381" i="75" s="1"/>
  <c r="M381" i="75"/>
  <c r="I381" i="75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R379" i="75"/>
  <c r="AQ379" i="75"/>
  <c r="AO379" i="75"/>
  <c r="AN379" i="75"/>
  <c r="AM379" i="75"/>
  <c r="AL379" i="75"/>
  <c r="AI379" i="75"/>
  <c r="AC379" i="75"/>
  <c r="Y379" i="75"/>
  <c r="Z379" i="75" s="1"/>
  <c r="AD379" i="75" s="1"/>
  <c r="W379" i="75"/>
  <c r="V379" i="75"/>
  <c r="U379" i="75"/>
  <c r="Q379" i="75"/>
  <c r="P379" i="75"/>
  <c r="R379" i="75" s="1"/>
  <c r="M379" i="75"/>
  <c r="I379" i="75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R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P377" i="75"/>
  <c r="R377" i="75" s="1"/>
  <c r="M377" i="75"/>
  <c r="I377" i="75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R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P375" i="75"/>
  <c r="R375" i="75" s="1"/>
  <c r="M375" i="75"/>
  <c r="I375" i="75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R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P373" i="75"/>
  <c r="R373" i="75" s="1"/>
  <c r="M373" i="75"/>
  <c r="I373" i="75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R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P371" i="75"/>
  <c r="R371" i="75" s="1"/>
  <c r="M371" i="75"/>
  <c r="I371" i="75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P369" i="75"/>
  <c r="R369" i="75" s="1"/>
  <c r="M369" i="75"/>
  <c r="I369" i="75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R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P367" i="75"/>
  <c r="R367" i="75" s="1"/>
  <c r="M367" i="75"/>
  <c r="I367" i="75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R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P365" i="75"/>
  <c r="R365" i="75" s="1"/>
  <c r="M365" i="75"/>
  <c r="I365" i="75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AW363" i="75"/>
  <c r="AV363" i="75"/>
  <c r="AS363" i="75"/>
  <c r="AR363" i="75"/>
  <c r="AQ363" i="75"/>
  <c r="AO363" i="75"/>
  <c r="AN363" i="75"/>
  <c r="AM363" i="75"/>
  <c r="AL363" i="75"/>
  <c r="AI363" i="75"/>
  <c r="AD363" i="75"/>
  <c r="AC363" i="75"/>
  <c r="Y363" i="75"/>
  <c r="Z363" i="75" s="1"/>
  <c r="W363" i="75"/>
  <c r="V363" i="75"/>
  <c r="U363" i="75"/>
  <c r="Q363" i="75"/>
  <c r="P363" i="75"/>
  <c r="M363" i="75"/>
  <c r="I363" i="75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AW361" i="75"/>
  <c r="AV361" i="75"/>
  <c r="AS361" i="75"/>
  <c r="AR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P361" i="75"/>
  <c r="M361" i="75"/>
  <c r="I361" i="75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R359" i="75"/>
  <c r="AQ359" i="75"/>
  <c r="AO359" i="75"/>
  <c r="AN359" i="75"/>
  <c r="AM359" i="75"/>
  <c r="AL359" i="75"/>
  <c r="AI359" i="75"/>
  <c r="AD359" i="75"/>
  <c r="AC359" i="75"/>
  <c r="Y359" i="75"/>
  <c r="Z359" i="75" s="1"/>
  <c r="W359" i="75"/>
  <c r="V359" i="75"/>
  <c r="U359" i="75"/>
  <c r="Q359" i="75"/>
  <c r="P359" i="75"/>
  <c r="M359" i="75"/>
  <c r="I359" i="75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R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P357" i="75"/>
  <c r="M357" i="75"/>
  <c r="I357" i="75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R355" i="75"/>
  <c r="AQ355" i="75"/>
  <c r="AO355" i="75"/>
  <c r="AN355" i="75"/>
  <c r="AM355" i="75"/>
  <c r="AL355" i="75"/>
  <c r="AI355" i="75"/>
  <c r="AD355" i="75"/>
  <c r="AC355" i="75"/>
  <c r="Y355" i="75"/>
  <c r="Z355" i="75" s="1"/>
  <c r="W355" i="75"/>
  <c r="V355" i="75"/>
  <c r="U355" i="75"/>
  <c r="Q355" i="75"/>
  <c r="P355" i="75"/>
  <c r="R355" i="75" s="1"/>
  <c r="M355" i="75"/>
  <c r="I355" i="75"/>
  <c r="AW354" i="75"/>
  <c r="AV354" i="75"/>
  <c r="AS354" i="75"/>
  <c r="AQ354" i="75"/>
  <c r="AO354" i="75"/>
  <c r="AN354" i="75"/>
  <c r="AM354" i="75"/>
  <c r="AL354" i="75"/>
  <c r="AI354" i="75"/>
  <c r="AC354" i="75"/>
  <c r="Z354" i="75"/>
  <c r="Y354" i="75"/>
  <c r="W354" i="75"/>
  <c r="V354" i="75"/>
  <c r="U354" i="75"/>
  <c r="Q354" i="75"/>
  <c r="P354" i="75"/>
  <c r="R354" i="75" s="1"/>
  <c r="M354" i="75"/>
  <c r="AR354" i="75" s="1"/>
  <c r="I354" i="75"/>
  <c r="AW353" i="75"/>
  <c r="AV353" i="75"/>
  <c r="AS353" i="75"/>
  <c r="AR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Q351" i="75"/>
  <c r="AO351" i="75"/>
  <c r="AN351" i="75"/>
  <c r="AM351" i="75"/>
  <c r="AL351" i="75"/>
  <c r="AI351" i="75"/>
  <c r="AD351" i="75"/>
  <c r="AC351" i="75"/>
  <c r="Y351" i="75"/>
  <c r="Z351" i="75" s="1"/>
  <c r="W351" i="75"/>
  <c r="V351" i="75"/>
  <c r="U351" i="75"/>
  <c r="Q351" i="75"/>
  <c r="P351" i="75"/>
  <c r="R351" i="75" s="1"/>
  <c r="M351" i="75"/>
  <c r="AR351" i="75" s="1"/>
  <c r="I351" i="75"/>
  <c r="AW350" i="75"/>
  <c r="AV350" i="75"/>
  <c r="AS350" i="75"/>
  <c r="AR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M350" i="75"/>
  <c r="I350" i="75"/>
  <c r="P350" i="75" s="1"/>
  <c r="R350" i="75" s="1"/>
  <c r="AW349" i="75"/>
  <c r="AV349" i="75"/>
  <c r="AS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P349" i="75"/>
  <c r="R349" i="75" s="1"/>
  <c r="M349" i="75"/>
  <c r="AR349" i="75" s="1"/>
  <c r="I349" i="75"/>
  <c r="AW348" i="75"/>
  <c r="AV348" i="75"/>
  <c r="AS348" i="75"/>
  <c r="AR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M348" i="75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P347" i="75"/>
  <c r="R347" i="75" s="1"/>
  <c r="M347" i="75"/>
  <c r="AR347" i="75" s="1"/>
  <c r="I347" i="75"/>
  <c r="AW346" i="75"/>
  <c r="AV346" i="75"/>
  <c r="AS346" i="75"/>
  <c r="AR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M346" i="75"/>
  <c r="I346" i="75"/>
  <c r="P346" i="75" s="1"/>
  <c r="R346" i="75" s="1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P345" i="75"/>
  <c r="R345" i="75" s="1"/>
  <c r="M345" i="75"/>
  <c r="AR345" i="75" s="1"/>
  <c r="I345" i="75"/>
  <c r="AW344" i="75"/>
  <c r="AV344" i="75"/>
  <c r="AS344" i="75"/>
  <c r="AR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M344" i="75"/>
  <c r="I344" i="75"/>
  <c r="P344" i="75" s="1"/>
  <c r="R344" i="75" s="1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P343" i="75"/>
  <c r="R343" i="75" s="1"/>
  <c r="M343" i="75"/>
  <c r="AR343" i="75" s="1"/>
  <c r="I343" i="75"/>
  <c r="AW342" i="75"/>
  <c r="AV342" i="75"/>
  <c r="AS342" i="75"/>
  <c r="AR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Q342" i="75"/>
  <c r="M342" i="75"/>
  <c r="I342" i="75"/>
  <c r="P342" i="75" s="1"/>
  <c r="R342" i="75" s="1"/>
  <c r="AW341" i="75"/>
  <c r="AV341" i="75"/>
  <c r="AS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M341" i="75"/>
  <c r="AR341" i="75" s="1"/>
  <c r="I341" i="75"/>
  <c r="AW340" i="75"/>
  <c r="AV340" i="75"/>
  <c r="AS340" i="75"/>
  <c r="AR340" i="75"/>
  <c r="AQ340" i="75"/>
  <c r="AO340" i="75"/>
  <c r="AN340" i="75"/>
  <c r="AM340" i="75"/>
  <c r="AL340" i="75"/>
  <c r="AI340" i="75"/>
  <c r="AC340" i="75"/>
  <c r="Y340" i="75"/>
  <c r="Z340" i="75" s="1"/>
  <c r="AD340" i="75" s="1"/>
  <c r="W340" i="75"/>
  <c r="V340" i="75"/>
  <c r="U340" i="75"/>
  <c r="Q340" i="75"/>
  <c r="M340" i="75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AR339" i="75" s="1"/>
  <c r="I339" i="75"/>
  <c r="AW338" i="75"/>
  <c r="AV338" i="75"/>
  <c r="AS338" i="75"/>
  <c r="AR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Q338" i="75"/>
  <c r="M338" i="75"/>
  <c r="I338" i="75"/>
  <c r="P338" i="75" s="1"/>
  <c r="R338" i="75" s="1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AR337" i="75" s="1"/>
  <c r="I337" i="75"/>
  <c r="AW336" i="75"/>
  <c r="AV336" i="75"/>
  <c r="AS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AW334" i="75"/>
  <c r="AV334" i="75"/>
  <c r="AS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AW328" i="75"/>
  <c r="AV328" i="75"/>
  <c r="AS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AR317" i="75" s="1"/>
  <c r="I317" i="75"/>
  <c r="AW316" i="75"/>
  <c r="AV316" i="75"/>
  <c r="AS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AW314" i="75"/>
  <c r="AV314" i="75"/>
  <c r="AS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AW312" i="75"/>
  <c r="AV312" i="75"/>
  <c r="AS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AW310" i="75"/>
  <c r="AV310" i="75"/>
  <c r="AS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AW308" i="75"/>
  <c r="AV308" i="75"/>
  <c r="AS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AW306" i="75"/>
  <c r="AV306" i="75"/>
  <c r="AS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AW304" i="75"/>
  <c r="AV304" i="75"/>
  <c r="AS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AW302" i="75"/>
  <c r="AV302" i="75"/>
  <c r="AS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AW300" i="75"/>
  <c r="AV300" i="75"/>
  <c r="AS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AW298" i="75"/>
  <c r="AV298" i="75"/>
  <c r="AS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AW296" i="75"/>
  <c r="AV296" i="75"/>
  <c r="AS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AW294" i="75"/>
  <c r="AV294" i="75"/>
  <c r="AS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AW292" i="75"/>
  <c r="AV292" i="75"/>
  <c r="AS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AW290" i="75"/>
  <c r="AV290" i="75"/>
  <c r="AS290" i="75"/>
  <c r="AQ290" i="75"/>
  <c r="AO290" i="75"/>
  <c r="AN290" i="75"/>
  <c r="AM290" i="75"/>
  <c r="AL290" i="75"/>
  <c r="AI290" i="75"/>
  <c r="AC290" i="75"/>
  <c r="Y290" i="75"/>
  <c r="Z290" i="75" s="1"/>
  <c r="AD290" i="75" s="1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AR289" i="75" s="1"/>
  <c r="I289" i="75"/>
  <c r="AW288" i="75"/>
  <c r="AV288" i="75"/>
  <c r="AS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AW286" i="75"/>
  <c r="AV286" i="75"/>
  <c r="AS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AR283" i="75" s="1"/>
  <c r="I283" i="75"/>
  <c r="AW282" i="75"/>
  <c r="AV282" i="75"/>
  <c r="AS282" i="75"/>
  <c r="AQ282" i="75"/>
  <c r="AO282" i="75"/>
  <c r="AN282" i="75"/>
  <c r="AM282" i="75"/>
  <c r="AL282" i="75"/>
  <c r="AI282" i="75"/>
  <c r="AD282" i="75"/>
  <c r="AC282" i="75"/>
  <c r="Z282" i="75"/>
  <c r="Y282" i="75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AR281" i="75" s="1"/>
  <c r="I281" i="75"/>
  <c r="AW280" i="75"/>
  <c r="AV280" i="75"/>
  <c r="AS280" i="75"/>
  <c r="AQ280" i="75"/>
  <c r="AO280" i="75"/>
  <c r="AN280" i="75"/>
  <c r="AM280" i="75"/>
  <c r="AL280" i="75"/>
  <c r="AI280" i="75"/>
  <c r="AD280" i="75"/>
  <c r="AC280" i="75"/>
  <c r="Z280" i="75"/>
  <c r="Y280" i="75"/>
  <c r="W280" i="75"/>
  <c r="V280" i="75"/>
  <c r="U280" i="75"/>
  <c r="Q280" i="75"/>
  <c r="M280" i="75"/>
  <c r="AR280" i="75" s="1"/>
  <c r="I280" i="75"/>
  <c r="P280" i="75" s="1"/>
  <c r="R280" i="75" s="1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D278" i="75"/>
  <c r="AC278" i="75"/>
  <c r="Z278" i="75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AW276" i="75"/>
  <c r="AV276" i="75"/>
  <c r="AS276" i="75"/>
  <c r="AQ276" i="75"/>
  <c r="AO276" i="75"/>
  <c r="AN276" i="75"/>
  <c r="AM276" i="75"/>
  <c r="AL276" i="75"/>
  <c r="AI276" i="75"/>
  <c r="AD276" i="75"/>
  <c r="AC276" i="75"/>
  <c r="Z276" i="75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AW274" i="75"/>
  <c r="AV274" i="75"/>
  <c r="AS274" i="75"/>
  <c r="AQ274" i="75"/>
  <c r="AO274" i="75"/>
  <c r="AN274" i="75"/>
  <c r="AM274" i="75"/>
  <c r="AL274" i="75"/>
  <c r="AI274" i="75"/>
  <c r="AD274" i="75"/>
  <c r="AC274" i="75"/>
  <c r="Z274" i="75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AR273" i="75" s="1"/>
  <c r="I273" i="75"/>
  <c r="AW272" i="75"/>
  <c r="AV272" i="75"/>
  <c r="AS272" i="75"/>
  <c r="AQ272" i="75"/>
  <c r="AO272" i="75"/>
  <c r="AN272" i="75"/>
  <c r="AM272" i="75"/>
  <c r="AL272" i="75"/>
  <c r="AI272" i="75"/>
  <c r="AD272" i="75"/>
  <c r="AC272" i="75"/>
  <c r="Z272" i="75"/>
  <c r="Y272" i="75"/>
  <c r="W272" i="75"/>
  <c r="V272" i="75"/>
  <c r="U272" i="75"/>
  <c r="Q272" i="75"/>
  <c r="M272" i="75"/>
  <c r="AR272" i="75" s="1"/>
  <c r="I272" i="75"/>
  <c r="P272" i="75" s="1"/>
  <c r="R272" i="75" s="1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AW270" i="75"/>
  <c r="AV270" i="75"/>
  <c r="AS270" i="75"/>
  <c r="AQ270" i="75"/>
  <c r="AO270" i="75"/>
  <c r="AN270" i="75"/>
  <c r="AM270" i="75"/>
  <c r="AL270" i="75"/>
  <c r="AI270" i="75"/>
  <c r="AD270" i="75"/>
  <c r="AC270" i="75"/>
  <c r="Z270" i="75"/>
  <c r="Y270" i="75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AW268" i="75"/>
  <c r="AV268" i="75"/>
  <c r="AS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AW264" i="75"/>
  <c r="AV264" i="75"/>
  <c r="AS264" i="75"/>
  <c r="AQ264" i="75"/>
  <c r="AO264" i="75"/>
  <c r="AN264" i="75"/>
  <c r="AM264" i="75"/>
  <c r="AL264" i="75"/>
  <c r="AI264" i="75"/>
  <c r="AD264" i="75"/>
  <c r="AC264" i="75"/>
  <c r="Z264" i="75"/>
  <c r="Y264" i="75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AW262" i="75"/>
  <c r="AV262" i="75"/>
  <c r="AS262" i="75"/>
  <c r="AQ262" i="75"/>
  <c r="AO262" i="75"/>
  <c r="AN262" i="75"/>
  <c r="AM262" i="75"/>
  <c r="AL262" i="75"/>
  <c r="AI262" i="75"/>
  <c r="AD262" i="75"/>
  <c r="AC262" i="75"/>
  <c r="Z262" i="75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AW260" i="75"/>
  <c r="AV260" i="75"/>
  <c r="AS260" i="75"/>
  <c r="AQ260" i="75"/>
  <c r="AO260" i="75"/>
  <c r="AN260" i="75"/>
  <c r="AM260" i="75"/>
  <c r="AL260" i="75"/>
  <c r="AI260" i="75"/>
  <c r="AD260" i="75"/>
  <c r="AC260" i="75"/>
  <c r="Z260" i="75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AW258" i="75"/>
  <c r="AV258" i="75"/>
  <c r="AS258" i="75"/>
  <c r="AQ258" i="75"/>
  <c r="AO258" i="75"/>
  <c r="AN258" i="75"/>
  <c r="AM258" i="75"/>
  <c r="AL258" i="75"/>
  <c r="AI258" i="75"/>
  <c r="AD258" i="75"/>
  <c r="AC258" i="75"/>
  <c r="Z258" i="75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AW256" i="75"/>
  <c r="AV256" i="75"/>
  <c r="AS256" i="75"/>
  <c r="AQ256" i="75"/>
  <c r="AO256" i="75"/>
  <c r="AN256" i="75"/>
  <c r="AM256" i="75"/>
  <c r="AL256" i="75"/>
  <c r="AI256" i="75"/>
  <c r="AD256" i="75"/>
  <c r="AC256" i="75"/>
  <c r="Z256" i="75"/>
  <c r="Y256" i="75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AW254" i="75"/>
  <c r="AV254" i="75"/>
  <c r="AS254" i="75"/>
  <c r="AQ254" i="75"/>
  <c r="AO254" i="75"/>
  <c r="AN254" i="75"/>
  <c r="AM254" i="75"/>
  <c r="AL254" i="75"/>
  <c r="AI254" i="75"/>
  <c r="AD254" i="75"/>
  <c r="AC254" i="75"/>
  <c r="Z254" i="75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D250" i="75"/>
  <c r="AC250" i="75"/>
  <c r="Z250" i="75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AW248" i="75"/>
  <c r="AV248" i="75"/>
  <c r="AS248" i="75"/>
  <c r="AQ248" i="75"/>
  <c r="AO248" i="75"/>
  <c r="AN248" i="75"/>
  <c r="AM248" i="75"/>
  <c r="AL248" i="75"/>
  <c r="AI248" i="75"/>
  <c r="AD248" i="75"/>
  <c r="AC248" i="75"/>
  <c r="Z248" i="75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AW246" i="75"/>
  <c r="AV246" i="75"/>
  <c r="AS246" i="75"/>
  <c r="AQ246" i="75"/>
  <c r="AO246" i="75"/>
  <c r="AN246" i="75"/>
  <c r="AM246" i="75"/>
  <c r="AL246" i="75"/>
  <c r="AI246" i="75"/>
  <c r="AD246" i="75"/>
  <c r="AC246" i="75"/>
  <c r="Z246" i="75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D240" i="75"/>
  <c r="AC240" i="75"/>
  <c r="Z240" i="75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D238" i="75"/>
  <c r="AC238" i="75"/>
  <c r="Z238" i="75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D232" i="75"/>
  <c r="AC232" i="75"/>
  <c r="Z232" i="75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D230" i="75"/>
  <c r="AC230" i="75"/>
  <c r="Z230" i="75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D225" i="75"/>
  <c r="AC225" i="75"/>
  <c r="Z225" i="75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D223" i="75"/>
  <c r="AC223" i="75"/>
  <c r="Z223" i="75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D210" i="75"/>
  <c r="AC210" i="75"/>
  <c r="Z210" i="75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D208" i="75"/>
  <c r="AC208" i="75"/>
  <c r="Z208" i="75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D206" i="75"/>
  <c r="AC206" i="75"/>
  <c r="Z206" i="75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D204" i="75"/>
  <c r="AC204" i="75"/>
  <c r="Z204" i="75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D202" i="75"/>
  <c r="AC202" i="75"/>
  <c r="Z202" i="75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D200" i="75"/>
  <c r="AC200" i="75"/>
  <c r="Z200" i="75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D198" i="75"/>
  <c r="AC198" i="75"/>
  <c r="Z198" i="75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D196" i="75"/>
  <c r="AC196" i="75"/>
  <c r="Z196" i="75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D194" i="75"/>
  <c r="AC194" i="75"/>
  <c r="Z194" i="75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D192" i="75"/>
  <c r="AC192" i="75"/>
  <c r="Z192" i="75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D190" i="75"/>
  <c r="AC190" i="75"/>
  <c r="Z190" i="75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D186" i="75"/>
  <c r="AC186" i="75"/>
  <c r="Z186" i="75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D182" i="75"/>
  <c r="AC182" i="75"/>
  <c r="Z182" i="75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D178" i="75"/>
  <c r="AC178" i="75"/>
  <c r="Z178" i="75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D174" i="75"/>
  <c r="AC174" i="75"/>
  <c r="Z174" i="75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D170" i="75"/>
  <c r="AC170" i="75"/>
  <c r="Z170" i="75"/>
  <c r="Y170" i="75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D168" i="75"/>
  <c r="AC168" i="75"/>
  <c r="Z168" i="75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D166" i="75"/>
  <c r="AC166" i="75"/>
  <c r="Z166" i="75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D160" i="75"/>
  <c r="AC160" i="75"/>
  <c r="Z160" i="75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I149" i="75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P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I147" i="75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M146" i="75"/>
  <c r="AR146" i="75" s="1"/>
  <c r="I146" i="75"/>
  <c r="P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I143" i="75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M142" i="75"/>
  <c r="AR142" i="75" s="1"/>
  <c r="I142" i="75"/>
  <c r="AW141" i="75"/>
  <c r="AV141" i="75"/>
  <c r="AS141" i="75"/>
  <c r="AQ141" i="75"/>
  <c r="AO141" i="75"/>
  <c r="AN141" i="75"/>
  <c r="AM141" i="75"/>
  <c r="AL141" i="75"/>
  <c r="AI141" i="75"/>
  <c r="AD141" i="75"/>
  <c r="AC141" i="75"/>
  <c r="Z141" i="75"/>
  <c r="Y141" i="75"/>
  <c r="W141" i="75"/>
  <c r="V141" i="75"/>
  <c r="U141" i="75"/>
  <c r="Q141" i="75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I139" i="75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AW137" i="75"/>
  <c r="AV137" i="75"/>
  <c r="AS137" i="75"/>
  <c r="AQ137" i="75"/>
  <c r="AO137" i="75"/>
  <c r="AN137" i="75"/>
  <c r="AM137" i="75"/>
  <c r="AL137" i="75"/>
  <c r="AI137" i="75"/>
  <c r="AD137" i="75"/>
  <c r="AC137" i="75"/>
  <c r="Z137" i="75"/>
  <c r="Y137" i="75"/>
  <c r="W137" i="75"/>
  <c r="V137" i="75"/>
  <c r="U137" i="75"/>
  <c r="Q137" i="75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I135" i="75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AW133" i="75"/>
  <c r="AV133" i="75"/>
  <c r="AS133" i="75"/>
  <c r="AQ133" i="75"/>
  <c r="AO133" i="75"/>
  <c r="AN133" i="75"/>
  <c r="AM133" i="75"/>
  <c r="AL133" i="75"/>
  <c r="AI133" i="75"/>
  <c r="AD133" i="75"/>
  <c r="AC133" i="75"/>
  <c r="Z133" i="75"/>
  <c r="Y133" i="75"/>
  <c r="W133" i="75"/>
  <c r="V133" i="75"/>
  <c r="U133" i="75"/>
  <c r="Q133" i="75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I131" i="75"/>
  <c r="AW130" i="75"/>
  <c r="AV130" i="75"/>
  <c r="AS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M130" i="75"/>
  <c r="AR130" i="75" s="1"/>
  <c r="I130" i="75"/>
  <c r="AW129" i="75"/>
  <c r="AV129" i="75"/>
  <c r="AS129" i="75"/>
  <c r="AQ129" i="75"/>
  <c r="AO129" i="75"/>
  <c r="AN129" i="75"/>
  <c r="AM129" i="75"/>
  <c r="AL129" i="75"/>
  <c r="AI129" i="75"/>
  <c r="AD129" i="75"/>
  <c r="AC129" i="75"/>
  <c r="Z129" i="75"/>
  <c r="Y129" i="75"/>
  <c r="W129" i="75"/>
  <c r="V129" i="75"/>
  <c r="U129" i="75"/>
  <c r="Q129" i="75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I127" i="75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M126" i="75"/>
  <c r="AR126" i="75" s="1"/>
  <c r="I126" i="75"/>
  <c r="AW125" i="75"/>
  <c r="AV125" i="75"/>
  <c r="AS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I123" i="75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AW121" i="75"/>
  <c r="AV121" i="75"/>
  <c r="AS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P121" i="75"/>
  <c r="R121" i="75" s="1"/>
  <c r="M121" i="75"/>
  <c r="AR121" i="75" s="1"/>
  <c r="I121" i="75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AR120" i="75" s="1"/>
  <c r="I120" i="75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P119" i="75"/>
  <c r="M119" i="75"/>
  <c r="AR119" i="75" s="1"/>
  <c r="I119" i="75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P117" i="75" s="1"/>
  <c r="R117" i="75" s="1"/>
  <c r="I117" i="75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AD115" i="75" s="1"/>
  <c r="Z115" i="75"/>
  <c r="Y115" i="75"/>
  <c r="W115" i="75"/>
  <c r="V115" i="75"/>
  <c r="U115" i="75"/>
  <c r="Q115" i="75"/>
  <c r="P115" i="75"/>
  <c r="R115" i="75" s="1"/>
  <c r="M115" i="75"/>
  <c r="AR115" i="75" s="1"/>
  <c r="I115" i="75"/>
  <c r="AW114" i="75"/>
  <c r="AV114" i="75"/>
  <c r="AS114" i="75"/>
  <c r="AQ114" i="75"/>
  <c r="AO114" i="75"/>
  <c r="AN114" i="75"/>
  <c r="AM114" i="75"/>
  <c r="AL114" i="75"/>
  <c r="AI114" i="75"/>
  <c r="AD114" i="75"/>
  <c r="AC114" i="75"/>
  <c r="Z114" i="75"/>
  <c r="Y114" i="75"/>
  <c r="W114" i="75"/>
  <c r="V114" i="75"/>
  <c r="U114" i="75"/>
  <c r="Q114" i="75"/>
  <c r="M114" i="75"/>
  <c r="AR114" i="75" s="1"/>
  <c r="I114" i="75"/>
  <c r="AW113" i="75"/>
  <c r="AV113" i="75"/>
  <c r="AS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P113" i="75"/>
  <c r="M113" i="75"/>
  <c r="AR113" i="75" s="1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AR112" i="75" s="1"/>
  <c r="I112" i="75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P111" i="75"/>
  <c r="M111" i="75"/>
  <c r="AR111" i="75" s="1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P109" i="75" s="1"/>
  <c r="R109" i="75" s="1"/>
  <c r="I109" i="75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AD107" i="75" s="1"/>
  <c r="Z107" i="75"/>
  <c r="Y107" i="75"/>
  <c r="W107" i="75"/>
  <c r="V107" i="75"/>
  <c r="U107" i="75"/>
  <c r="Q107" i="75"/>
  <c r="M107" i="75"/>
  <c r="P107" i="75" s="1"/>
  <c r="R107" i="75" s="1"/>
  <c r="I107" i="75"/>
  <c r="AW106" i="75"/>
  <c r="AV106" i="75"/>
  <c r="AS106" i="75"/>
  <c r="AQ106" i="75"/>
  <c r="AO106" i="75"/>
  <c r="AN106" i="75"/>
  <c r="AM106" i="75"/>
  <c r="AL106" i="75"/>
  <c r="AI106" i="75"/>
  <c r="AD106" i="75"/>
  <c r="AC106" i="75"/>
  <c r="Z106" i="75"/>
  <c r="Y106" i="75"/>
  <c r="W106" i="75"/>
  <c r="V106" i="75"/>
  <c r="U106" i="75"/>
  <c r="Q106" i="75"/>
  <c r="M106" i="75"/>
  <c r="AR106" i="75" s="1"/>
  <c r="I106" i="75"/>
  <c r="AW105" i="75"/>
  <c r="AV105" i="75"/>
  <c r="AS105" i="75"/>
  <c r="AQ105" i="75"/>
  <c r="AO105" i="75"/>
  <c r="AN105" i="75"/>
  <c r="AM105" i="75"/>
  <c r="AL105" i="75"/>
  <c r="AI105" i="75"/>
  <c r="AD105" i="75"/>
  <c r="AC105" i="75"/>
  <c r="Z105" i="75"/>
  <c r="Y105" i="75"/>
  <c r="W105" i="75"/>
  <c r="V105" i="75"/>
  <c r="U105" i="75"/>
  <c r="Q105" i="75"/>
  <c r="P105" i="75"/>
  <c r="R105" i="75" s="1"/>
  <c r="M105" i="75"/>
  <c r="AR105" i="75" s="1"/>
  <c r="I105" i="75"/>
  <c r="AW104" i="75"/>
  <c r="AV104" i="75"/>
  <c r="AS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AR104" i="75" s="1"/>
  <c r="I104" i="75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AR103" i="75" s="1"/>
  <c r="I103" i="75"/>
  <c r="P103" i="75" s="1"/>
  <c r="R103" i="75" s="1"/>
  <c r="AW102" i="75"/>
  <c r="AV102" i="75"/>
  <c r="AS102" i="75"/>
  <c r="AR102" i="75"/>
  <c r="AQ102" i="75"/>
  <c r="AO102" i="75"/>
  <c r="AN102" i="75"/>
  <c r="AM102" i="75"/>
  <c r="AL102" i="75"/>
  <c r="AI102" i="75"/>
  <c r="AD102" i="75"/>
  <c r="AC102" i="75"/>
  <c r="Z102" i="75"/>
  <c r="Y102" i="75"/>
  <c r="W102" i="75"/>
  <c r="V102" i="75"/>
  <c r="U102" i="75"/>
  <c r="Q102" i="75"/>
  <c r="P102" i="75"/>
  <c r="R102" i="75" s="1"/>
  <c r="M102" i="75"/>
  <c r="I102" i="75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P101" i="75" s="1"/>
  <c r="R101" i="75" s="1"/>
  <c r="AW100" i="75"/>
  <c r="AV100" i="75"/>
  <c r="AS100" i="75"/>
  <c r="AR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P100" i="75"/>
  <c r="R100" i="75" s="1"/>
  <c r="M100" i="75"/>
  <c r="I100" i="75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P99" i="75" s="1"/>
  <c r="R99" i="75" s="1"/>
  <c r="AW98" i="75"/>
  <c r="AV98" i="75"/>
  <c r="AS98" i="75"/>
  <c r="AR98" i="75"/>
  <c r="AQ98" i="75"/>
  <c r="AO98" i="75"/>
  <c r="AN98" i="75"/>
  <c r="AM98" i="75"/>
  <c r="AL98" i="75"/>
  <c r="AI98" i="75"/>
  <c r="AD98" i="75"/>
  <c r="AC98" i="75"/>
  <c r="Z98" i="75"/>
  <c r="Y98" i="75"/>
  <c r="W98" i="75"/>
  <c r="V98" i="75"/>
  <c r="U98" i="75"/>
  <c r="Q98" i="75"/>
  <c r="P98" i="75"/>
  <c r="R98" i="75" s="1"/>
  <c r="M98" i="75"/>
  <c r="I98" i="75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AR97" i="75" s="1"/>
  <c r="I97" i="75"/>
  <c r="P97" i="75" s="1"/>
  <c r="R97" i="75" s="1"/>
  <c r="AW96" i="75"/>
  <c r="AV96" i="75"/>
  <c r="AS96" i="75"/>
  <c r="AR96" i="75"/>
  <c r="AQ96" i="75"/>
  <c r="AO96" i="75"/>
  <c r="AN96" i="75"/>
  <c r="AM96" i="75"/>
  <c r="AL96" i="75"/>
  <c r="AI96" i="75"/>
  <c r="AD96" i="75"/>
  <c r="AC96" i="75"/>
  <c r="Z96" i="75"/>
  <c r="Y96" i="75"/>
  <c r="W96" i="75"/>
  <c r="V96" i="75"/>
  <c r="U96" i="75"/>
  <c r="Q96" i="75"/>
  <c r="P96" i="75"/>
  <c r="R96" i="75" s="1"/>
  <c r="M96" i="75"/>
  <c r="I96" i="75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P95" i="75" s="1"/>
  <c r="R95" i="75" s="1"/>
  <c r="AW94" i="75"/>
  <c r="AV94" i="75"/>
  <c r="AS94" i="75"/>
  <c r="AR94" i="75"/>
  <c r="AQ94" i="75"/>
  <c r="AO94" i="75"/>
  <c r="AN94" i="75"/>
  <c r="AM94" i="75"/>
  <c r="AL94" i="75"/>
  <c r="AI94" i="75"/>
  <c r="AD94" i="75"/>
  <c r="AC94" i="75"/>
  <c r="Z94" i="75"/>
  <c r="Y94" i="75"/>
  <c r="W94" i="75"/>
  <c r="V94" i="75"/>
  <c r="U94" i="75"/>
  <c r="Q94" i="75"/>
  <c r="P94" i="75"/>
  <c r="R94" i="75" s="1"/>
  <c r="M94" i="75"/>
  <c r="I94" i="75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AR93" i="75" s="1"/>
  <c r="I93" i="75"/>
  <c r="P93" i="75" s="1"/>
  <c r="R93" i="75" s="1"/>
  <c r="AW92" i="75"/>
  <c r="AV92" i="75"/>
  <c r="AS92" i="75"/>
  <c r="AR92" i="75"/>
  <c r="AQ92" i="75"/>
  <c r="AO92" i="75"/>
  <c r="AN92" i="75"/>
  <c r="AM92" i="75"/>
  <c r="AL92" i="75"/>
  <c r="AI92" i="75"/>
  <c r="AD92" i="75"/>
  <c r="AC92" i="75"/>
  <c r="Z92" i="75"/>
  <c r="Y92" i="75"/>
  <c r="W92" i="75"/>
  <c r="V92" i="75"/>
  <c r="U92" i="75"/>
  <c r="Q92" i="75"/>
  <c r="P92" i="75"/>
  <c r="R92" i="75" s="1"/>
  <c r="M92" i="75"/>
  <c r="I92" i="75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AR91" i="75" s="1"/>
  <c r="I91" i="75"/>
  <c r="P91" i="75" s="1"/>
  <c r="R91" i="75" s="1"/>
  <c r="AW90" i="75"/>
  <c r="AV90" i="75"/>
  <c r="AS90" i="75"/>
  <c r="AR90" i="75"/>
  <c r="AQ90" i="75"/>
  <c r="AO90" i="75"/>
  <c r="AN90" i="75"/>
  <c r="AM90" i="75"/>
  <c r="AL90" i="75"/>
  <c r="AI90" i="75"/>
  <c r="AD90" i="75"/>
  <c r="AC90" i="75"/>
  <c r="Z90" i="75"/>
  <c r="Y90" i="75"/>
  <c r="W90" i="75"/>
  <c r="V90" i="75"/>
  <c r="U90" i="75"/>
  <c r="Q90" i="75"/>
  <c r="P90" i="75"/>
  <c r="R90" i="75" s="1"/>
  <c r="M90" i="75"/>
  <c r="I90" i="75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AR89" i="75" s="1"/>
  <c r="I89" i="75"/>
  <c r="P89" i="75" s="1"/>
  <c r="R89" i="75" s="1"/>
  <c r="AW88" i="75"/>
  <c r="AV88" i="75"/>
  <c r="AS88" i="75"/>
  <c r="AR88" i="75"/>
  <c r="AQ88" i="75"/>
  <c r="AO88" i="75"/>
  <c r="AN88" i="75"/>
  <c r="AM88" i="75"/>
  <c r="AL88" i="75"/>
  <c r="AI88" i="75"/>
  <c r="AD88" i="75"/>
  <c r="AC88" i="75"/>
  <c r="Z88" i="75"/>
  <c r="Y88" i="75"/>
  <c r="W88" i="75"/>
  <c r="V88" i="75"/>
  <c r="U88" i="75"/>
  <c r="Q88" i="75"/>
  <c r="P88" i="75"/>
  <c r="R88" i="75" s="1"/>
  <c r="M88" i="75"/>
  <c r="I88" i="75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P87" i="75" s="1"/>
  <c r="R87" i="75" s="1"/>
  <c r="AW86" i="75"/>
  <c r="AV86" i="75"/>
  <c r="AS86" i="75"/>
  <c r="AR86" i="75"/>
  <c r="AQ86" i="75"/>
  <c r="AO86" i="75"/>
  <c r="AN86" i="75"/>
  <c r="AM86" i="75"/>
  <c r="AL86" i="75"/>
  <c r="AI86" i="75"/>
  <c r="AD86" i="75"/>
  <c r="AC86" i="75"/>
  <c r="Z86" i="75"/>
  <c r="Y86" i="75"/>
  <c r="W86" i="75"/>
  <c r="V86" i="75"/>
  <c r="U86" i="75"/>
  <c r="Q86" i="75"/>
  <c r="P86" i="75"/>
  <c r="R86" i="75" s="1"/>
  <c r="M86" i="75"/>
  <c r="I86" i="75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P85" i="75" s="1"/>
  <c r="R85" i="75" s="1"/>
  <c r="AW84" i="75"/>
  <c r="AV84" i="75"/>
  <c r="AS84" i="75"/>
  <c r="AR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P84" i="75"/>
  <c r="R84" i="75" s="1"/>
  <c r="M84" i="75"/>
  <c r="I84" i="75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P83" i="75" s="1"/>
  <c r="R83" i="75" s="1"/>
  <c r="AW82" i="75"/>
  <c r="AV82" i="75"/>
  <c r="AS82" i="75"/>
  <c r="AR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P82" i="75"/>
  <c r="R82" i="75" s="1"/>
  <c r="M82" i="75"/>
  <c r="I82" i="75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P81" i="75" s="1"/>
  <c r="R81" i="75" s="1"/>
  <c r="AW80" i="75"/>
  <c r="AV80" i="75"/>
  <c r="AS80" i="75"/>
  <c r="AR80" i="75"/>
  <c r="AQ80" i="75"/>
  <c r="AO80" i="75"/>
  <c r="AN80" i="75"/>
  <c r="AM80" i="75"/>
  <c r="AL80" i="75"/>
  <c r="AI80" i="75"/>
  <c r="AD80" i="75"/>
  <c r="AC80" i="75"/>
  <c r="Z80" i="75"/>
  <c r="Y80" i="75"/>
  <c r="W80" i="75"/>
  <c r="V80" i="75"/>
  <c r="U80" i="75"/>
  <c r="Q80" i="75"/>
  <c r="P80" i="75"/>
  <c r="R80" i="75" s="1"/>
  <c r="M80" i="75"/>
  <c r="I80" i="75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P79" i="75" s="1"/>
  <c r="R79" i="75" s="1"/>
  <c r="AW78" i="75"/>
  <c r="AV78" i="75"/>
  <c r="AS78" i="75"/>
  <c r="AR78" i="75"/>
  <c r="AQ78" i="75"/>
  <c r="AO78" i="75"/>
  <c r="AN78" i="75"/>
  <c r="AM78" i="75"/>
  <c r="AL78" i="75"/>
  <c r="AI78" i="75"/>
  <c r="AD78" i="75"/>
  <c r="AC78" i="75"/>
  <c r="Z78" i="75"/>
  <c r="Y78" i="75"/>
  <c r="W78" i="75"/>
  <c r="V78" i="75"/>
  <c r="U78" i="75"/>
  <c r="Q78" i="75"/>
  <c r="P78" i="75"/>
  <c r="R78" i="75" s="1"/>
  <c r="M78" i="75"/>
  <c r="I78" i="75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P77" i="75" s="1"/>
  <c r="R77" i="75" s="1"/>
  <c r="AW76" i="75"/>
  <c r="AV76" i="75"/>
  <c r="AS76" i="75"/>
  <c r="AR76" i="75"/>
  <c r="AQ76" i="75"/>
  <c r="AO76" i="75"/>
  <c r="AN76" i="75"/>
  <c r="AM76" i="75"/>
  <c r="AL76" i="75"/>
  <c r="AI76" i="75"/>
  <c r="AD76" i="75"/>
  <c r="AC76" i="75"/>
  <c r="Z76" i="75"/>
  <c r="Y76" i="75"/>
  <c r="W76" i="75"/>
  <c r="V76" i="75"/>
  <c r="U76" i="75"/>
  <c r="Q76" i="75"/>
  <c r="P76" i="75"/>
  <c r="R76" i="75" s="1"/>
  <c r="M76" i="75"/>
  <c r="I76" i="75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P75" i="75" s="1"/>
  <c r="R75" i="75" s="1"/>
  <c r="AW74" i="75"/>
  <c r="AV74" i="75"/>
  <c r="AS74" i="75"/>
  <c r="AR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P74" i="75"/>
  <c r="R74" i="75" s="1"/>
  <c r="M74" i="75"/>
  <c r="I74" i="75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P73" i="75" s="1"/>
  <c r="R73" i="75" s="1"/>
  <c r="U72" i="75"/>
  <c r="U71" i="75"/>
  <c r="U70" i="75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P69" i="75" s="1"/>
  <c r="R69" i="75" s="1"/>
  <c r="U68" i="75"/>
  <c r="AC67" i="75"/>
  <c r="Q67" i="75"/>
  <c r="M67" i="75"/>
  <c r="AR67" i="75" s="1"/>
  <c r="I67" i="75"/>
  <c r="AR66" i="75"/>
  <c r="AC66" i="75"/>
  <c r="U66" i="75"/>
  <c r="V66" i="75" s="1"/>
  <c r="Q66" i="75"/>
  <c r="M66" i="75"/>
  <c r="I66" i="75"/>
  <c r="AC65" i="75"/>
  <c r="U65" i="75"/>
  <c r="Q65" i="75"/>
  <c r="M65" i="75"/>
  <c r="AR65" i="75" s="1"/>
  <c r="I65" i="75"/>
  <c r="P65" i="75" s="1"/>
  <c r="R65" i="75" s="1"/>
  <c r="AC64" i="75"/>
  <c r="Q64" i="75"/>
  <c r="P64" i="75"/>
  <c r="M64" i="75"/>
  <c r="AR64" i="75" s="1"/>
  <c r="I64" i="75"/>
  <c r="AC63" i="75"/>
  <c r="U63" i="75"/>
  <c r="V63" i="75" s="1"/>
  <c r="Q63" i="75"/>
  <c r="M63" i="75"/>
  <c r="AR63" i="75" s="1"/>
  <c r="I63" i="75"/>
  <c r="AC62" i="75"/>
  <c r="Q62" i="75"/>
  <c r="M62" i="75"/>
  <c r="P62" i="75" s="1"/>
  <c r="I62" i="75"/>
  <c r="AC61" i="75"/>
  <c r="Q61" i="75"/>
  <c r="M61" i="75"/>
  <c r="AR61" i="75" s="1"/>
  <c r="I61" i="75"/>
  <c r="AC60" i="75"/>
  <c r="Q60" i="75"/>
  <c r="M60" i="75"/>
  <c r="U60" i="75" s="1"/>
  <c r="V60" i="75" s="1"/>
  <c r="I60" i="75"/>
  <c r="AC59" i="75"/>
  <c r="Q59" i="75"/>
  <c r="M59" i="75"/>
  <c r="AR59" i="75" s="1"/>
  <c r="I59" i="75"/>
  <c r="P59" i="75" s="1"/>
  <c r="R59" i="75" s="1"/>
  <c r="AR58" i="75"/>
  <c r="AC58" i="75"/>
  <c r="U58" i="75"/>
  <c r="V58" i="75" s="1"/>
  <c r="Q58" i="75"/>
  <c r="M58" i="75"/>
  <c r="I58" i="75"/>
  <c r="AC57" i="75"/>
  <c r="U57" i="75"/>
  <c r="V57" i="75" s="1"/>
  <c r="Q57" i="75"/>
  <c r="M57" i="75"/>
  <c r="AR57" i="75" s="1"/>
  <c r="I57" i="75"/>
  <c r="AC56" i="75"/>
  <c r="Q56" i="75"/>
  <c r="M56" i="75"/>
  <c r="U56" i="75" s="1"/>
  <c r="V56" i="75" s="1"/>
  <c r="I56" i="75"/>
  <c r="AC55" i="75"/>
  <c r="U55" i="75"/>
  <c r="V55" i="75" s="1"/>
  <c r="Q55" i="75"/>
  <c r="M55" i="75"/>
  <c r="AR55" i="75" s="1"/>
  <c r="I55" i="75"/>
  <c r="AC54" i="75"/>
  <c r="Q54" i="75"/>
  <c r="M54" i="75"/>
  <c r="AR54" i="75" s="1"/>
  <c r="I54" i="75"/>
  <c r="AC53" i="75"/>
  <c r="Q53" i="75"/>
  <c r="M53" i="75"/>
  <c r="I53" i="75"/>
  <c r="AC52" i="75"/>
  <c r="Q52" i="75"/>
  <c r="M52" i="75"/>
  <c r="AR52" i="75" s="1"/>
  <c r="I52" i="75"/>
  <c r="AC51" i="75"/>
  <c r="U51" i="75"/>
  <c r="V51" i="75" s="1"/>
  <c r="Q51" i="75"/>
  <c r="M51" i="75"/>
  <c r="AR51" i="75" s="1"/>
  <c r="I51" i="75"/>
  <c r="P51" i="75" s="1"/>
  <c r="AC50" i="75"/>
  <c r="Q50" i="75"/>
  <c r="M50" i="75"/>
  <c r="U50" i="75" s="1"/>
  <c r="V50" i="75" s="1"/>
  <c r="I50" i="75"/>
  <c r="AC49" i="75"/>
  <c r="Q49" i="75"/>
  <c r="M49" i="75"/>
  <c r="AR49" i="75" s="1"/>
  <c r="I49" i="75"/>
  <c r="P49" i="75" s="1"/>
  <c r="R49" i="75" s="1"/>
  <c r="AR48" i="75"/>
  <c r="AC48" i="75"/>
  <c r="U48" i="75"/>
  <c r="V48" i="75" s="1"/>
  <c r="Q48" i="75"/>
  <c r="M48" i="75"/>
  <c r="I48" i="75"/>
  <c r="AC47" i="75"/>
  <c r="U47" i="75"/>
  <c r="V47" i="75" s="1"/>
  <c r="Q47" i="75"/>
  <c r="M47" i="75"/>
  <c r="AR47" i="75" s="1"/>
  <c r="I47" i="75"/>
  <c r="P47" i="75" s="1"/>
  <c r="R47" i="75" s="1"/>
  <c r="AR46" i="75"/>
  <c r="AC46" i="75"/>
  <c r="U46" i="75"/>
  <c r="V46" i="75" s="1"/>
  <c r="Q46" i="75"/>
  <c r="P46" i="75"/>
  <c r="R46" i="75" s="1"/>
  <c r="M46" i="75"/>
  <c r="I46" i="75"/>
  <c r="AC45" i="75"/>
  <c r="U45" i="75"/>
  <c r="V45" i="75" s="1"/>
  <c r="Q45" i="75"/>
  <c r="M45" i="75"/>
  <c r="AR45" i="75" s="1"/>
  <c r="I45" i="75"/>
  <c r="P45" i="75" s="1"/>
  <c r="AC44" i="75"/>
  <c r="Q44" i="75"/>
  <c r="M44" i="75"/>
  <c r="AR44" i="75" s="1"/>
  <c r="I44" i="75"/>
  <c r="AC43" i="75"/>
  <c r="Q43" i="75"/>
  <c r="M43" i="75"/>
  <c r="AR43" i="75" s="1"/>
  <c r="I43" i="75"/>
  <c r="AC42" i="75"/>
  <c r="U42" i="75"/>
  <c r="V42" i="75" s="1"/>
  <c r="Q42" i="75"/>
  <c r="M42" i="75"/>
  <c r="AR42" i="75" s="1"/>
  <c r="I42" i="75"/>
  <c r="AC41" i="75"/>
  <c r="Q41" i="75"/>
  <c r="M41" i="75"/>
  <c r="AR41" i="75" s="1"/>
  <c r="I41" i="75"/>
  <c r="P41" i="75" s="1"/>
  <c r="R41" i="75" s="1"/>
  <c r="AR40" i="75"/>
  <c r="AC40" i="75"/>
  <c r="U40" i="75"/>
  <c r="V40" i="75" s="1"/>
  <c r="Q40" i="75"/>
  <c r="M40" i="75"/>
  <c r="I40" i="75"/>
  <c r="AC39" i="75"/>
  <c r="U39" i="75"/>
  <c r="V39" i="75" s="1"/>
  <c r="Q39" i="75"/>
  <c r="M39" i="75"/>
  <c r="AR39" i="75" s="1"/>
  <c r="I39" i="75"/>
  <c r="P39" i="75" s="1"/>
  <c r="R39" i="75" s="1"/>
  <c r="AR38" i="75"/>
  <c r="AC38" i="75"/>
  <c r="Q38" i="75"/>
  <c r="P38" i="75"/>
  <c r="R38" i="75" s="1"/>
  <c r="M38" i="75"/>
  <c r="U38" i="75" s="1"/>
  <c r="V38" i="75" s="1"/>
  <c r="I38" i="75"/>
  <c r="AC37" i="75"/>
  <c r="U37" i="75"/>
  <c r="V37" i="75" s="1"/>
  <c r="Q37" i="75"/>
  <c r="M37" i="75"/>
  <c r="AR37" i="75" s="1"/>
  <c r="I37" i="75"/>
  <c r="AC36" i="75"/>
  <c r="Q36" i="75"/>
  <c r="M36" i="75"/>
  <c r="AR36" i="75" s="1"/>
  <c r="I36" i="75"/>
  <c r="AC35" i="75"/>
  <c r="Q35" i="75"/>
  <c r="M35" i="75"/>
  <c r="AR35" i="75" s="1"/>
  <c r="I35" i="75"/>
  <c r="AC34" i="75"/>
  <c r="AC71" i="75" s="1"/>
  <c r="Q34" i="75"/>
  <c r="Q71" i="75" s="1"/>
  <c r="M34" i="75"/>
  <c r="M71" i="75" s="1"/>
  <c r="I34" i="75"/>
  <c r="I71" i="75" s="1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P33" i="75" s="1"/>
  <c r="AW32" i="75"/>
  <c r="AV32" i="75"/>
  <c r="AS32" i="75"/>
  <c r="AR32" i="75"/>
  <c r="AQ32" i="75"/>
  <c r="AO32" i="75"/>
  <c r="AN32" i="75"/>
  <c r="AM32" i="75"/>
  <c r="AL32" i="75"/>
  <c r="AI32" i="75"/>
  <c r="AD32" i="75"/>
  <c r="AC32" i="75"/>
  <c r="Z32" i="75"/>
  <c r="Y32" i="75"/>
  <c r="W32" i="75"/>
  <c r="V32" i="75"/>
  <c r="U32" i="75"/>
  <c r="Q32" i="75"/>
  <c r="P32" i="75"/>
  <c r="R32" i="75" s="1"/>
  <c r="M32" i="75"/>
  <c r="I32" i="75"/>
  <c r="U31" i="75"/>
  <c r="AR30" i="75"/>
  <c r="AC30" i="75"/>
  <c r="U30" i="75"/>
  <c r="Q30" i="75"/>
  <c r="P30" i="75"/>
  <c r="M30" i="75"/>
  <c r="I30" i="75"/>
  <c r="AC29" i="75"/>
  <c r="U29" i="75"/>
  <c r="Q29" i="75"/>
  <c r="M29" i="75"/>
  <c r="AR29" i="75" s="1"/>
  <c r="I29" i="75"/>
  <c r="P29" i="75" s="1"/>
  <c r="AC28" i="75"/>
  <c r="Q28" i="75"/>
  <c r="P28" i="75"/>
  <c r="M28" i="75"/>
  <c r="U28" i="75" s="1"/>
  <c r="V28" i="75" s="1"/>
  <c r="I28" i="75"/>
  <c r="AC27" i="75"/>
  <c r="U27" i="75"/>
  <c r="V27" i="75" s="1"/>
  <c r="Q27" i="75"/>
  <c r="M27" i="75"/>
  <c r="AR27" i="75" s="1"/>
  <c r="I27" i="75"/>
  <c r="AC26" i="75"/>
  <c r="Q26" i="75"/>
  <c r="P26" i="75"/>
  <c r="R26" i="75" s="1"/>
  <c r="M26" i="75"/>
  <c r="AR26" i="75" s="1"/>
  <c r="I26" i="75"/>
  <c r="AC25" i="75"/>
  <c r="Q25" i="75"/>
  <c r="M25" i="75"/>
  <c r="I25" i="75"/>
  <c r="AV24" i="75"/>
  <c r="AR24" i="75"/>
  <c r="AO24" i="75"/>
  <c r="AD24" i="75"/>
  <c r="W24" i="75"/>
  <c r="AW24" i="75" s="1"/>
  <c r="V24" i="75"/>
  <c r="U24" i="75"/>
  <c r="P24" i="75"/>
  <c r="R24" i="75" s="1"/>
  <c r="AW23" i="75"/>
  <c r="AQ23" i="75"/>
  <c r="AO23" i="75"/>
  <c r="AD23" i="75"/>
  <c r="W23" i="75"/>
  <c r="AL23" i="75" s="1"/>
  <c r="U23" i="75"/>
  <c r="V23" i="75" s="1"/>
  <c r="AR23" i="75"/>
  <c r="P23" i="75"/>
  <c r="R23" i="75" s="1"/>
  <c r="AV22" i="75"/>
  <c r="AS22" i="75"/>
  <c r="AR22" i="75"/>
  <c r="AO22" i="75"/>
  <c r="AC22" i="75"/>
  <c r="AC70" i="75" s="1"/>
  <c r="W22" i="75"/>
  <c r="AW22" i="75" s="1"/>
  <c r="U22" i="75"/>
  <c r="V22" i="75" s="1"/>
  <c r="Q22" i="75"/>
  <c r="P22" i="75"/>
  <c r="AO21" i="75"/>
  <c r="AD21" i="75"/>
  <c r="W21" i="75"/>
  <c r="AW21" i="75" s="1"/>
  <c r="V21" i="75"/>
  <c r="U21" i="75"/>
  <c r="AR21" i="75"/>
  <c r="P21" i="75"/>
  <c r="R21" i="75" s="1"/>
  <c r="AW20" i="75"/>
  <c r="AV20" i="75"/>
  <c r="AR20" i="75"/>
  <c r="AQ20" i="75"/>
  <c r="AO20" i="75"/>
  <c r="AL20" i="75"/>
  <c r="AD20" i="75"/>
  <c r="W20" i="75"/>
  <c r="V20" i="75"/>
  <c r="U20" i="75"/>
  <c r="P20" i="75"/>
  <c r="R20" i="75" s="1"/>
  <c r="AO19" i="75"/>
  <c r="AD19" i="75"/>
  <c r="W19" i="75"/>
  <c r="AW19" i="75" s="1"/>
  <c r="V19" i="75"/>
  <c r="U19" i="75"/>
  <c r="AR19" i="75"/>
  <c r="P19" i="75"/>
  <c r="R19" i="75" s="1"/>
  <c r="AW18" i="75"/>
  <c r="AV18" i="75"/>
  <c r="AR18" i="75"/>
  <c r="AQ18" i="75"/>
  <c r="AO18" i="75"/>
  <c r="AL18" i="75"/>
  <c r="AD18" i="75"/>
  <c r="W18" i="75"/>
  <c r="V18" i="75"/>
  <c r="U18" i="75"/>
  <c r="P18" i="75"/>
  <c r="R18" i="75" s="1"/>
  <c r="AO17" i="75"/>
  <c r="AD17" i="75"/>
  <c r="W17" i="75"/>
  <c r="AW17" i="75" s="1"/>
  <c r="V17" i="75"/>
  <c r="U17" i="75"/>
  <c r="AR17" i="75"/>
  <c r="P17" i="75"/>
  <c r="R17" i="75" s="1"/>
  <c r="AW16" i="75"/>
  <c r="AV16" i="75"/>
  <c r="AR16" i="75"/>
  <c r="AQ16" i="75"/>
  <c r="AO16" i="75"/>
  <c r="AL16" i="75"/>
  <c r="AD16" i="75"/>
  <c r="W16" i="75"/>
  <c r="V16" i="75"/>
  <c r="U16" i="75"/>
  <c r="P16" i="75"/>
  <c r="R16" i="75" s="1"/>
  <c r="AO15" i="75"/>
  <c r="AD15" i="75"/>
  <c r="W15" i="75"/>
  <c r="AW15" i="75" s="1"/>
  <c r="V15" i="75"/>
  <c r="U15" i="75"/>
  <c r="AR15" i="75"/>
  <c r="P15" i="75"/>
  <c r="R15" i="75" s="1"/>
  <c r="AW14" i="75"/>
  <c r="AV14" i="75"/>
  <c r="AR14" i="75"/>
  <c r="AQ14" i="75"/>
  <c r="AO14" i="75"/>
  <c r="AL14" i="75"/>
  <c r="AD14" i="75"/>
  <c r="W14" i="75"/>
  <c r="V14" i="75"/>
  <c r="U14" i="75"/>
  <c r="P14" i="75"/>
  <c r="R14" i="75" s="1"/>
  <c r="AO13" i="75"/>
  <c r="AD13" i="75"/>
  <c r="W13" i="75"/>
  <c r="AW13" i="75" s="1"/>
  <c r="V13" i="75"/>
  <c r="U13" i="75"/>
  <c r="AR13" i="75"/>
  <c r="P13" i="75"/>
  <c r="R13" i="75" s="1"/>
  <c r="AW12" i="75"/>
  <c r="AV12" i="75"/>
  <c r="AR12" i="75"/>
  <c r="AQ12" i="75"/>
  <c r="AO12" i="75"/>
  <c r="AL12" i="75"/>
  <c r="AD12" i="75"/>
  <c r="W12" i="75"/>
  <c r="V12" i="75"/>
  <c r="U12" i="75"/>
  <c r="P12" i="75"/>
  <c r="R12" i="75" s="1"/>
  <c r="AO11" i="75"/>
  <c r="AD11" i="75"/>
  <c r="W11" i="75"/>
  <c r="AW11" i="75" s="1"/>
  <c r="V11" i="75"/>
  <c r="U11" i="75"/>
  <c r="AR11" i="75"/>
  <c r="P11" i="75"/>
  <c r="R11" i="75" s="1"/>
  <c r="AW10" i="75"/>
  <c r="AV10" i="75"/>
  <c r="AR10" i="75"/>
  <c r="AQ10" i="75"/>
  <c r="AO10" i="75"/>
  <c r="AL10" i="75"/>
  <c r="AD10" i="75"/>
  <c r="W10" i="75"/>
  <c r="V10" i="75"/>
  <c r="U10" i="75"/>
  <c r="P10" i="75"/>
  <c r="R10" i="75" s="1"/>
  <c r="I10" i="75"/>
  <c r="AW9" i="75"/>
  <c r="AO9" i="75"/>
  <c r="AD9" i="75"/>
  <c r="Y9" i="75"/>
  <c r="W9" i="75"/>
  <c r="AL9" i="75" s="1"/>
  <c r="V9" i="75"/>
  <c r="U9" i="75"/>
  <c r="AR9" i="75"/>
  <c r="P9" i="75"/>
  <c r="AS9" i="75" s="1"/>
  <c r="AW8" i="75"/>
  <c r="AV8" i="75"/>
  <c r="AS8" i="75"/>
  <c r="AR8" i="75"/>
  <c r="AQ8" i="75"/>
  <c r="AO8" i="75"/>
  <c r="AN8" i="75"/>
  <c r="AM8" i="75"/>
  <c r="AL8" i="75"/>
  <c r="AI8" i="75"/>
  <c r="AD8" i="75"/>
  <c r="AC8" i="75"/>
  <c r="Z8" i="75"/>
  <c r="Y8" i="75"/>
  <c r="W8" i="75"/>
  <c r="V8" i="75"/>
  <c r="U8" i="75"/>
  <c r="Q8" i="75"/>
  <c r="P8" i="75"/>
  <c r="R8" i="75" s="1"/>
  <c r="M8" i="75"/>
  <c r="I8" i="75"/>
  <c r="AW7" i="75"/>
  <c r="AV7" i="75"/>
  <c r="AS7" i="75"/>
  <c r="AQ7" i="75"/>
  <c r="AO7" i="75"/>
  <c r="AN7" i="75"/>
  <c r="AM7" i="75"/>
  <c r="AL7" i="75"/>
  <c r="AI7" i="75"/>
  <c r="AC7" i="75"/>
  <c r="Y7" i="75"/>
  <c r="W7" i="75"/>
  <c r="V7" i="75"/>
  <c r="U7" i="75"/>
  <c r="Q7" i="75"/>
  <c r="M7" i="75"/>
  <c r="AR7" i="75" s="1"/>
  <c r="I7" i="75"/>
  <c r="P7" i="75" s="1"/>
  <c r="AS6" i="75"/>
  <c r="AC6" i="75"/>
  <c r="AR13" i="82" l="1"/>
  <c r="AQ13" i="82"/>
  <c r="AH13" i="82"/>
  <c r="AL13" i="82"/>
  <c r="AR14" i="82"/>
  <c r="Y14" i="82"/>
  <c r="AQ14" i="82"/>
  <c r="AH14" i="82"/>
  <c r="AL14" i="82"/>
  <c r="AR21" i="82"/>
  <c r="AQ21" i="82"/>
  <c r="AH21" i="82"/>
  <c r="AL21" i="82"/>
  <c r="AR22" i="82"/>
  <c r="Y22" i="82"/>
  <c r="AL22" i="82"/>
  <c r="AQ22" i="82"/>
  <c r="AH22" i="82"/>
  <c r="W70" i="82"/>
  <c r="AR9" i="82"/>
  <c r="AL9" i="82"/>
  <c r="AQ9" i="82"/>
  <c r="AH9" i="82"/>
  <c r="AR10" i="82"/>
  <c r="AL10" i="82"/>
  <c r="AQ10" i="82"/>
  <c r="AH10" i="82"/>
  <c r="AR17" i="82"/>
  <c r="AQ17" i="82"/>
  <c r="AH17" i="82"/>
  <c r="AL17" i="82"/>
  <c r="AR18" i="82"/>
  <c r="Y18" i="82"/>
  <c r="AL18" i="82"/>
  <c r="AQ18" i="82"/>
  <c r="AH18" i="82"/>
  <c r="AA8" i="82"/>
  <c r="AI31" i="82"/>
  <c r="Z70" i="82"/>
  <c r="AQ11" i="82"/>
  <c r="AH15" i="82"/>
  <c r="AQ23" i="82"/>
  <c r="AH24" i="82"/>
  <c r="AR27" i="82"/>
  <c r="AQ27" i="82"/>
  <c r="AH27" i="82"/>
  <c r="AL49" i="82"/>
  <c r="AR49" i="82"/>
  <c r="AQ49" i="82"/>
  <c r="AH49" i="82"/>
  <c r="AD72" i="82"/>
  <c r="Z31" i="82"/>
  <c r="Z72" i="82" s="1"/>
  <c r="AF70" i="82"/>
  <c r="AR11" i="82"/>
  <c r="Y12" i="82"/>
  <c r="AR12" i="82"/>
  <c r="AR15" i="82"/>
  <c r="Y16" i="82"/>
  <c r="AR16" i="82"/>
  <c r="AR19" i="82"/>
  <c r="Y20" i="82"/>
  <c r="AR20" i="82"/>
  <c r="AR23" i="82"/>
  <c r="Y24" i="82"/>
  <c r="W71" i="82"/>
  <c r="AR34" i="82"/>
  <c r="AQ34" i="82"/>
  <c r="AH34" i="82"/>
  <c r="AL38" i="82"/>
  <c r="AR38" i="82"/>
  <c r="AQ38" i="82"/>
  <c r="AH38" i="82"/>
  <c r="AL42" i="82"/>
  <c r="AR42" i="82"/>
  <c r="AQ42" i="82"/>
  <c r="AH42" i="82"/>
  <c r="AL46" i="82"/>
  <c r="AR46" i="82"/>
  <c r="AQ46" i="82"/>
  <c r="AH46" i="82"/>
  <c r="AL50" i="82"/>
  <c r="AR50" i="82"/>
  <c r="AQ50" i="82"/>
  <c r="AH50" i="82"/>
  <c r="AQ12" i="82"/>
  <c r="AQ15" i="82"/>
  <c r="AH16" i="82"/>
  <c r="AH19" i="82"/>
  <c r="AQ20" i="82"/>
  <c r="AQ24" i="82"/>
  <c r="AL30" i="82"/>
  <c r="AR30" i="82"/>
  <c r="AQ30" i="82"/>
  <c r="AH30" i="82"/>
  <c r="AL41" i="82"/>
  <c r="AR41" i="82"/>
  <c r="AQ41" i="82"/>
  <c r="AH41" i="82"/>
  <c r="AL45" i="82"/>
  <c r="AR45" i="82"/>
  <c r="AQ45" i="82"/>
  <c r="AH45" i="82"/>
  <c r="AI68" i="82"/>
  <c r="AI72" i="82" s="1"/>
  <c r="S8" i="82"/>
  <c r="AF31" i="82"/>
  <c r="AF72" i="82" s="1"/>
  <c r="Q10" i="82"/>
  <c r="J70" i="82"/>
  <c r="J68" i="82"/>
  <c r="J72" i="82" s="1"/>
  <c r="J31" i="82"/>
  <c r="AL11" i="82"/>
  <c r="AL12" i="82"/>
  <c r="S14" i="82"/>
  <c r="AL16" i="82"/>
  <c r="S18" i="82"/>
  <c r="AL19" i="82"/>
  <c r="AL20" i="82"/>
  <c r="S22" i="82"/>
  <c r="AL23" i="82"/>
  <c r="AL24" i="82"/>
  <c r="AR26" i="82"/>
  <c r="AQ26" i="82"/>
  <c r="AH26" i="82"/>
  <c r="AL28" i="82"/>
  <c r="AR28" i="82"/>
  <c r="AQ28" i="82"/>
  <c r="AH28" i="82"/>
  <c r="AR35" i="82"/>
  <c r="AQ35" i="82"/>
  <c r="AH35" i="82"/>
  <c r="AL39" i="82"/>
  <c r="AR39" i="82"/>
  <c r="AQ39" i="82"/>
  <c r="AH39" i="82"/>
  <c r="AL43" i="82"/>
  <c r="AR43" i="82"/>
  <c r="AQ43" i="82"/>
  <c r="AH43" i="82"/>
  <c r="AL47" i="82"/>
  <c r="AR47" i="82"/>
  <c r="AQ47" i="82"/>
  <c r="AH47" i="82"/>
  <c r="AQ51" i="82"/>
  <c r="AL51" i="82"/>
  <c r="AR51" i="82"/>
  <c r="AH51" i="82"/>
  <c r="AJ53" i="82"/>
  <c r="AN53" i="82"/>
  <c r="AF68" i="82"/>
  <c r="R31" i="82"/>
  <c r="R68" i="82" s="1"/>
  <c r="AL37" i="82"/>
  <c r="AR37" i="82"/>
  <c r="AQ37" i="82"/>
  <c r="AH37" i="82"/>
  <c r="AA7" i="82"/>
  <c r="Z68" i="82"/>
  <c r="W31" i="82"/>
  <c r="AN16" i="82"/>
  <c r="AN20" i="82"/>
  <c r="AN24" i="82"/>
  <c r="W25" i="82"/>
  <c r="AL25" i="82" s="1"/>
  <c r="AL27" i="82"/>
  <c r="AL29" i="82"/>
  <c r="AR29" i="82"/>
  <c r="AQ29" i="82"/>
  <c r="AH29" i="82"/>
  <c r="AF71" i="82"/>
  <c r="AL36" i="82"/>
  <c r="AR36" i="82"/>
  <c r="AQ36" i="82"/>
  <c r="AH36" i="82"/>
  <c r="AL40" i="82"/>
  <c r="AR40" i="82"/>
  <c r="AQ40" i="82"/>
  <c r="AH40" i="82"/>
  <c r="AL44" i="82"/>
  <c r="AR44" i="82"/>
  <c r="AQ44" i="82"/>
  <c r="AH44" i="82"/>
  <c r="AL48" i="82"/>
  <c r="AR48" i="82"/>
  <c r="AQ48" i="82"/>
  <c r="AH48" i="82"/>
  <c r="S26" i="82"/>
  <c r="S28" i="82"/>
  <c r="Q30" i="82"/>
  <c r="Q34" i="82"/>
  <c r="J71" i="82"/>
  <c r="Q36" i="82"/>
  <c r="Q38" i="82"/>
  <c r="S40" i="82"/>
  <c r="S42" i="82"/>
  <c r="Q44" i="82"/>
  <c r="S46" i="82"/>
  <c r="S48" i="82"/>
  <c r="S50" i="82"/>
  <c r="AQ54" i="82"/>
  <c r="AH54" i="82"/>
  <c r="AR54" i="82"/>
  <c r="F72" i="82"/>
  <c r="N31" i="82"/>
  <c r="N70" i="82"/>
  <c r="N68" i="82"/>
  <c r="N72" i="82" s="1"/>
  <c r="Y26" i="82"/>
  <c r="Y28" i="82"/>
  <c r="AM34" i="82"/>
  <c r="N71" i="82"/>
  <c r="S35" i="82"/>
  <c r="Y35" i="82"/>
  <c r="S37" i="82"/>
  <c r="Y37" i="82"/>
  <c r="Q39" i="82"/>
  <c r="Y40" i="82"/>
  <c r="Q41" i="82"/>
  <c r="Y42" i="82"/>
  <c r="Q43" i="82"/>
  <c r="Q45" i="82"/>
  <c r="Y46" i="82"/>
  <c r="Q47" i="82"/>
  <c r="Y48" i="82"/>
  <c r="Q49" i="82"/>
  <c r="Y50" i="82"/>
  <c r="Q51" i="82"/>
  <c r="AL54" i="82"/>
  <c r="AQ55" i="82"/>
  <c r="AH55" i="82"/>
  <c r="AR55" i="82"/>
  <c r="AL34" i="82"/>
  <c r="AA35" i="82"/>
  <c r="AA37" i="82"/>
  <c r="AQ52" i="82"/>
  <c r="AH52" i="82"/>
  <c r="AQ53" i="82"/>
  <c r="AH53" i="82"/>
  <c r="AR53" i="82"/>
  <c r="AQ56" i="82"/>
  <c r="AH56" i="82"/>
  <c r="AR56" i="82"/>
  <c r="AQ57" i="82"/>
  <c r="AH57" i="82"/>
  <c r="AR57" i="82"/>
  <c r="AQ58" i="82"/>
  <c r="AH58" i="82"/>
  <c r="AR58" i="82"/>
  <c r="AQ59" i="82"/>
  <c r="AH59" i="82"/>
  <c r="AR59" i="82"/>
  <c r="AQ60" i="82"/>
  <c r="AH60" i="82"/>
  <c r="AR60" i="82"/>
  <c r="AQ61" i="82"/>
  <c r="AH61" i="82"/>
  <c r="AR61" i="82"/>
  <c r="AQ62" i="82"/>
  <c r="AH62" i="82"/>
  <c r="AL62" i="82"/>
  <c r="AR62" i="82"/>
  <c r="AQ63" i="82"/>
  <c r="AH63" i="82"/>
  <c r="AL63" i="82"/>
  <c r="AR63" i="82"/>
  <c r="AQ64" i="82"/>
  <c r="AH64" i="82"/>
  <c r="AL64" i="82"/>
  <c r="AR64" i="82"/>
  <c r="AQ65" i="82"/>
  <c r="AH65" i="82"/>
  <c r="AL65" i="82"/>
  <c r="AR65" i="82"/>
  <c r="AQ66" i="82"/>
  <c r="AH66" i="82"/>
  <c r="AL66" i="82"/>
  <c r="AR66" i="82"/>
  <c r="AQ67" i="82"/>
  <c r="AH67" i="82"/>
  <c r="AR67" i="82"/>
  <c r="Y55" i="82"/>
  <c r="Y57" i="82"/>
  <c r="Y59" i="82"/>
  <c r="AA59" i="82" s="1"/>
  <c r="Y61" i="82"/>
  <c r="Y63" i="82"/>
  <c r="Y65" i="82"/>
  <c r="Y67" i="82"/>
  <c r="AA67" i="82" s="1"/>
  <c r="M72" i="82"/>
  <c r="AA53" i="82"/>
  <c r="AA55" i="82"/>
  <c r="AA61" i="82"/>
  <c r="AA63" i="82"/>
  <c r="F68" i="82"/>
  <c r="X68" i="82"/>
  <c r="X72" i="82" s="1"/>
  <c r="AD68" i="82"/>
  <c r="AE72" i="82"/>
  <c r="AP72" i="82"/>
  <c r="Q52" i="82"/>
  <c r="Q54" i="82"/>
  <c r="Q56" i="82"/>
  <c r="Q58" i="82"/>
  <c r="Q60" i="82"/>
  <c r="Q62" i="82"/>
  <c r="Q64" i="82"/>
  <c r="Q66" i="82"/>
  <c r="Y10" i="75"/>
  <c r="AN10" i="75" s="1"/>
  <c r="AQ11" i="75"/>
  <c r="Y12" i="75"/>
  <c r="AN12" i="75" s="1"/>
  <c r="AQ13" i="75"/>
  <c r="Y14" i="75"/>
  <c r="AN14" i="75" s="1"/>
  <c r="AQ15" i="75"/>
  <c r="Y16" i="75"/>
  <c r="AN16" i="75" s="1"/>
  <c r="AQ17" i="75"/>
  <c r="Y18" i="75"/>
  <c r="AN18" i="75" s="1"/>
  <c r="AQ19" i="75"/>
  <c r="Y20" i="75"/>
  <c r="AN20" i="75" s="1"/>
  <c r="AQ21" i="75"/>
  <c r="R22" i="75"/>
  <c r="AL22" i="75"/>
  <c r="AV23" i="75"/>
  <c r="AL24" i="75"/>
  <c r="P25" i="75"/>
  <c r="U26" i="75"/>
  <c r="V26" i="75" s="1"/>
  <c r="Z7" i="75"/>
  <c r="AM68" i="75"/>
  <c r="AC31" i="75"/>
  <c r="AC68" i="75" s="1"/>
  <c r="AM31" i="75"/>
  <c r="AM72" i="75" s="1"/>
  <c r="R9" i="75"/>
  <c r="AN9" i="75"/>
  <c r="AV9" i="75"/>
  <c r="AL11" i="75"/>
  <c r="AS11" i="75"/>
  <c r="AL13" i="75"/>
  <c r="AS13" i="75"/>
  <c r="AL15" i="75"/>
  <c r="AS15" i="75"/>
  <c r="AL17" i="75"/>
  <c r="AS17" i="75"/>
  <c r="AL19" i="75"/>
  <c r="AS19" i="75"/>
  <c r="AL21" i="75"/>
  <c r="AS21" i="75"/>
  <c r="Q70" i="75"/>
  <c r="Y22" i="75"/>
  <c r="AN22" i="75" s="1"/>
  <c r="Y23" i="75"/>
  <c r="AN23" i="75" s="1"/>
  <c r="AS24" i="75"/>
  <c r="AR25" i="75"/>
  <c r="AR70" i="75" s="1"/>
  <c r="M31" i="75"/>
  <c r="M70" i="75"/>
  <c r="M68" i="75"/>
  <c r="M72" i="75" s="1"/>
  <c r="R28" i="75"/>
  <c r="Y28" i="75"/>
  <c r="R30" i="75"/>
  <c r="AV17" i="75"/>
  <c r="AV19" i="75"/>
  <c r="AV21" i="75"/>
  <c r="Y24" i="75"/>
  <c r="AN24" i="75" s="1"/>
  <c r="R29" i="75"/>
  <c r="V29" i="75"/>
  <c r="AV11" i="75"/>
  <c r="AV13" i="75"/>
  <c r="AV15" i="75"/>
  <c r="R7" i="75"/>
  <c r="Q31" i="75"/>
  <c r="Q68" i="75" s="1"/>
  <c r="Q72" i="75" s="1"/>
  <c r="AI31" i="75"/>
  <c r="AI68" i="75" s="1"/>
  <c r="AQ9" i="75"/>
  <c r="I70" i="75"/>
  <c r="I31" i="75"/>
  <c r="AS10" i="75"/>
  <c r="Y11" i="75"/>
  <c r="AN11" i="75" s="1"/>
  <c r="AS12" i="75"/>
  <c r="Y13" i="75"/>
  <c r="AN13" i="75" s="1"/>
  <c r="AS14" i="75"/>
  <c r="Y15" i="75"/>
  <c r="AN15" i="75" s="1"/>
  <c r="AS16" i="75"/>
  <c r="Y17" i="75"/>
  <c r="AN17" i="75" s="1"/>
  <c r="AS18" i="75"/>
  <c r="Y19" i="75"/>
  <c r="AN19" i="75" s="1"/>
  <c r="AS20" i="75"/>
  <c r="Y21" i="75"/>
  <c r="AN21" i="75" s="1"/>
  <c r="AD22" i="75"/>
  <c r="AQ22" i="75"/>
  <c r="AS23" i="75"/>
  <c r="AQ24" i="75"/>
  <c r="U25" i="75"/>
  <c r="V25" i="75" s="1"/>
  <c r="V31" i="75" s="1"/>
  <c r="Y26" i="75"/>
  <c r="P27" i="75"/>
  <c r="P70" i="75" s="1"/>
  <c r="AR28" i="75"/>
  <c r="Y29" i="75"/>
  <c r="V30" i="75"/>
  <c r="AR34" i="75"/>
  <c r="AR71" i="75" s="1"/>
  <c r="P35" i="75"/>
  <c r="U36" i="75"/>
  <c r="V36" i="75" s="1"/>
  <c r="P40" i="75"/>
  <c r="U41" i="75"/>
  <c r="V41" i="75" s="1"/>
  <c r="P43" i="75"/>
  <c r="U44" i="75"/>
  <c r="V44" i="75" s="1"/>
  <c r="Y47" i="75"/>
  <c r="P48" i="75"/>
  <c r="U49" i="75"/>
  <c r="V49" i="75" s="1"/>
  <c r="AR50" i="75"/>
  <c r="P52" i="75"/>
  <c r="P54" i="75"/>
  <c r="AR56" i="75"/>
  <c r="U34" i="75"/>
  <c r="V34" i="75" s="1"/>
  <c r="P36" i="75"/>
  <c r="P44" i="75"/>
  <c r="P53" i="75"/>
  <c r="U54" i="75"/>
  <c r="V54" i="75" s="1"/>
  <c r="P56" i="75"/>
  <c r="P57" i="75"/>
  <c r="R33" i="75"/>
  <c r="P34" i="75"/>
  <c r="U35" i="75"/>
  <c r="V35" i="75" s="1"/>
  <c r="P37" i="75"/>
  <c r="P42" i="75"/>
  <c r="U43" i="75"/>
  <c r="V43" i="75" s="1"/>
  <c r="R45" i="75"/>
  <c r="Y49" i="75"/>
  <c r="P50" i="75"/>
  <c r="R51" i="75"/>
  <c r="U52" i="75"/>
  <c r="V52" i="75" s="1"/>
  <c r="AR53" i="75"/>
  <c r="U53" i="75"/>
  <c r="V53" i="75" s="1"/>
  <c r="R62" i="75"/>
  <c r="P55" i="75"/>
  <c r="P60" i="75"/>
  <c r="U61" i="75"/>
  <c r="V61" i="75" s="1"/>
  <c r="AR62" i="75"/>
  <c r="P63" i="75"/>
  <c r="U64" i="75"/>
  <c r="V64" i="75" s="1"/>
  <c r="E68" i="75"/>
  <c r="E72" i="75" s="1"/>
  <c r="L72" i="75"/>
  <c r="P58" i="75"/>
  <c r="U59" i="75"/>
  <c r="V59" i="75" s="1"/>
  <c r="AR60" i="75"/>
  <c r="P61" i="75"/>
  <c r="U62" i="75"/>
  <c r="V62" i="75" s="1"/>
  <c r="P66" i="75"/>
  <c r="U67" i="75"/>
  <c r="V67" i="75" s="1"/>
  <c r="AH72" i="75"/>
  <c r="AU72" i="75"/>
  <c r="R64" i="75"/>
  <c r="P67" i="75"/>
  <c r="V65" i="75"/>
  <c r="P106" i="75"/>
  <c r="R106" i="75" s="1"/>
  <c r="R111" i="75"/>
  <c r="P114" i="75"/>
  <c r="R114" i="75" s="1"/>
  <c r="R119" i="75"/>
  <c r="P122" i="75"/>
  <c r="R122" i="75" s="1"/>
  <c r="AR123" i="75"/>
  <c r="P123" i="75"/>
  <c r="R123" i="75" s="1"/>
  <c r="P126" i="75"/>
  <c r="R126" i="75" s="1"/>
  <c r="AR127" i="75"/>
  <c r="P127" i="75"/>
  <c r="R127" i="75" s="1"/>
  <c r="P130" i="75"/>
  <c r="R130" i="75" s="1"/>
  <c r="AR131" i="75"/>
  <c r="P131" i="75"/>
  <c r="R131" i="75" s="1"/>
  <c r="P134" i="75"/>
  <c r="R134" i="75" s="1"/>
  <c r="AR135" i="75"/>
  <c r="P135" i="75"/>
  <c r="R135" i="75" s="1"/>
  <c r="P138" i="75"/>
  <c r="R138" i="75" s="1"/>
  <c r="AR139" i="75"/>
  <c r="P139" i="75"/>
  <c r="R139" i="75" s="1"/>
  <c r="P142" i="75"/>
  <c r="R142" i="75" s="1"/>
  <c r="AR143" i="75"/>
  <c r="P143" i="75"/>
  <c r="R143" i="75" s="1"/>
  <c r="R148" i="75"/>
  <c r="AR149" i="75"/>
  <c r="P149" i="75"/>
  <c r="R149" i="75" s="1"/>
  <c r="AR107" i="75"/>
  <c r="R113" i="75"/>
  <c r="AR109" i="75"/>
  <c r="AR117" i="75"/>
  <c r="AR125" i="75"/>
  <c r="P125" i="75"/>
  <c r="R125" i="75" s="1"/>
  <c r="AR129" i="75"/>
  <c r="P129" i="75"/>
  <c r="R129" i="75" s="1"/>
  <c r="AR133" i="75"/>
  <c r="P133" i="75"/>
  <c r="R133" i="75" s="1"/>
  <c r="AR137" i="75"/>
  <c r="P137" i="75"/>
  <c r="R137" i="75" s="1"/>
  <c r="AR141" i="75"/>
  <c r="P141" i="75"/>
  <c r="R141" i="75" s="1"/>
  <c r="AR145" i="75"/>
  <c r="P145" i="75"/>
  <c r="R145" i="75" s="1"/>
  <c r="P104" i="75"/>
  <c r="R104" i="75" s="1"/>
  <c r="P112" i="75"/>
  <c r="R112" i="75" s="1"/>
  <c r="P120" i="75"/>
  <c r="R120" i="75" s="1"/>
  <c r="R146" i="75"/>
  <c r="AR147" i="75"/>
  <c r="P147" i="75"/>
  <c r="R147" i="75" s="1"/>
  <c r="AD354" i="75"/>
  <c r="P356" i="75"/>
  <c r="R356" i="75" s="1"/>
  <c r="R357" i="75"/>
  <c r="P360" i="75"/>
  <c r="R360" i="75" s="1"/>
  <c r="R361" i="75"/>
  <c r="P364" i="75"/>
  <c r="R364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7" i="75"/>
  <c r="R227" i="75" s="1"/>
  <c r="P229" i="75"/>
  <c r="R229" i="75" s="1"/>
  <c r="P231" i="75"/>
  <c r="R231" i="75" s="1"/>
  <c r="P233" i="75"/>
  <c r="R233" i="75" s="1"/>
  <c r="P235" i="75"/>
  <c r="R235" i="75" s="1"/>
  <c r="P237" i="75"/>
  <c r="R237" i="75" s="1"/>
  <c r="P239" i="75"/>
  <c r="R239" i="75" s="1"/>
  <c r="P241" i="75"/>
  <c r="R241" i="75" s="1"/>
  <c r="P243" i="75"/>
  <c r="R243" i="75" s="1"/>
  <c r="P245" i="75"/>
  <c r="R245" i="75" s="1"/>
  <c r="P247" i="75"/>
  <c r="R247" i="75" s="1"/>
  <c r="P249" i="75"/>
  <c r="R249" i="75" s="1"/>
  <c r="P251" i="75"/>
  <c r="R251" i="75" s="1"/>
  <c r="P253" i="75"/>
  <c r="R253" i="75" s="1"/>
  <c r="P255" i="75"/>
  <c r="R255" i="75" s="1"/>
  <c r="P257" i="75"/>
  <c r="R257" i="75" s="1"/>
  <c r="P259" i="75"/>
  <c r="R259" i="75" s="1"/>
  <c r="P261" i="75"/>
  <c r="R261" i="75" s="1"/>
  <c r="P263" i="75"/>
  <c r="R263" i="75" s="1"/>
  <c r="P265" i="75"/>
  <c r="R265" i="75" s="1"/>
  <c r="P267" i="75"/>
  <c r="R267" i="75" s="1"/>
  <c r="P269" i="75"/>
  <c r="R269" i="75" s="1"/>
  <c r="P271" i="75"/>
  <c r="R271" i="75" s="1"/>
  <c r="P273" i="75"/>
  <c r="R273" i="75" s="1"/>
  <c r="P275" i="75"/>
  <c r="R275" i="75" s="1"/>
  <c r="P277" i="75"/>
  <c r="R277" i="75" s="1"/>
  <c r="P279" i="75"/>
  <c r="R279" i="75" s="1"/>
  <c r="P281" i="75"/>
  <c r="R281" i="75" s="1"/>
  <c r="P283" i="75"/>
  <c r="R283" i="75" s="1"/>
  <c r="P285" i="75"/>
  <c r="R285" i="75" s="1"/>
  <c r="P287" i="75"/>
  <c r="R287" i="75" s="1"/>
  <c r="P289" i="75"/>
  <c r="R289" i="75" s="1"/>
  <c r="P291" i="75"/>
  <c r="R291" i="75" s="1"/>
  <c r="P293" i="75"/>
  <c r="R293" i="75" s="1"/>
  <c r="P295" i="75"/>
  <c r="R295" i="75" s="1"/>
  <c r="P297" i="75"/>
  <c r="R297" i="75" s="1"/>
  <c r="P299" i="75"/>
  <c r="R299" i="75" s="1"/>
  <c r="P301" i="75"/>
  <c r="R301" i="75" s="1"/>
  <c r="P303" i="75"/>
  <c r="R303" i="75" s="1"/>
  <c r="P305" i="75"/>
  <c r="R305" i="75" s="1"/>
  <c r="P307" i="75"/>
  <c r="R307" i="75" s="1"/>
  <c r="P309" i="75"/>
  <c r="R309" i="75" s="1"/>
  <c r="P311" i="75"/>
  <c r="R311" i="75" s="1"/>
  <c r="P313" i="75"/>
  <c r="R313" i="75" s="1"/>
  <c r="P315" i="75"/>
  <c r="R315" i="75" s="1"/>
  <c r="P317" i="75"/>
  <c r="R317" i="75" s="1"/>
  <c r="P319" i="75"/>
  <c r="R319" i="75" s="1"/>
  <c r="P321" i="75"/>
  <c r="R321" i="75" s="1"/>
  <c r="P323" i="75"/>
  <c r="R323" i="75" s="1"/>
  <c r="P325" i="75"/>
  <c r="R325" i="75" s="1"/>
  <c r="P327" i="75"/>
  <c r="R327" i="75" s="1"/>
  <c r="P329" i="75"/>
  <c r="R329" i="75" s="1"/>
  <c r="P331" i="75"/>
  <c r="R331" i="75" s="1"/>
  <c r="P333" i="75"/>
  <c r="R333" i="75" s="1"/>
  <c r="P335" i="75"/>
  <c r="R335" i="75" s="1"/>
  <c r="P337" i="75"/>
  <c r="R337" i="75" s="1"/>
  <c r="P339" i="75"/>
  <c r="R339" i="75" s="1"/>
  <c r="P341" i="75"/>
  <c r="R341" i="75" s="1"/>
  <c r="P358" i="75"/>
  <c r="R358" i="75" s="1"/>
  <c r="R359" i="75"/>
  <c r="P362" i="75"/>
  <c r="R362" i="75" s="1"/>
  <c r="R363" i="75"/>
  <c r="R423" i="75"/>
  <c r="P426" i="75"/>
  <c r="R426" i="75" s="1"/>
  <c r="P434" i="75"/>
  <c r="R434" i="75" s="1"/>
  <c r="AR435" i="75"/>
  <c r="P435" i="75"/>
  <c r="R435" i="75" s="1"/>
  <c r="AR427" i="75"/>
  <c r="AR421" i="75"/>
  <c r="AR429" i="75"/>
  <c r="R432" i="75"/>
  <c r="AR433" i="75"/>
  <c r="P433" i="75"/>
  <c r="R433" i="75" s="1"/>
  <c r="R436" i="75"/>
  <c r="AR437" i="75"/>
  <c r="P437" i="75"/>
  <c r="R437" i="75" s="1"/>
  <c r="P424" i="75"/>
  <c r="R424" i="75" s="1"/>
  <c r="Q7" i="82"/>
  <c r="S7" i="82" s="1"/>
  <c r="AM7" i="82"/>
  <c r="Q9" i="82"/>
  <c r="AM9" i="82"/>
  <c r="Q11" i="82"/>
  <c r="AM11" i="82"/>
  <c r="Q13" i="82"/>
  <c r="AM13" i="82"/>
  <c r="Q15" i="82"/>
  <c r="AM15" i="82"/>
  <c r="Q17" i="82"/>
  <c r="AM17" i="82"/>
  <c r="Q19" i="82"/>
  <c r="AM19" i="82"/>
  <c r="Q21" i="82"/>
  <c r="AM21" i="82"/>
  <c r="Q23" i="82"/>
  <c r="AM23" i="82"/>
  <c r="Q25" i="82"/>
  <c r="AM25" i="82"/>
  <c r="Q27" i="82"/>
  <c r="AM27" i="82"/>
  <c r="Q29" i="82"/>
  <c r="AM29" i="82"/>
  <c r="AM33" i="82"/>
  <c r="AM35" i="82"/>
  <c r="AM37" i="82"/>
  <c r="AM39" i="82"/>
  <c r="AM41" i="82"/>
  <c r="AM43" i="82"/>
  <c r="AM45" i="82"/>
  <c r="AM47" i="82"/>
  <c r="AM49" i="82"/>
  <c r="AM51" i="82"/>
  <c r="AM53" i="82"/>
  <c r="AM55" i="82"/>
  <c r="AM57" i="82"/>
  <c r="AM59" i="82"/>
  <c r="AM61" i="82"/>
  <c r="AM63" i="82"/>
  <c r="AM65" i="82"/>
  <c r="AM67" i="82"/>
  <c r="AM69" i="82"/>
  <c r="AM73" i="82"/>
  <c r="AM75" i="82"/>
  <c r="AM77" i="82"/>
  <c r="AM79" i="82"/>
  <c r="AM81" i="82"/>
  <c r="AM83" i="82"/>
  <c r="AM85" i="82"/>
  <c r="AM87" i="82"/>
  <c r="AM89" i="82"/>
  <c r="AM91" i="82"/>
  <c r="AM93" i="82"/>
  <c r="AM95" i="82"/>
  <c r="AM97" i="82"/>
  <c r="AM99" i="82"/>
  <c r="AM101" i="82"/>
  <c r="AM103" i="82"/>
  <c r="AM105" i="82"/>
  <c r="AM107" i="82"/>
  <c r="AM109" i="82"/>
  <c r="AM111" i="82"/>
  <c r="AM113" i="82"/>
  <c r="AM115" i="82"/>
  <c r="AM117" i="82"/>
  <c r="AM119" i="82"/>
  <c r="AM121" i="82"/>
  <c r="AM123" i="82"/>
  <c r="AM125" i="82"/>
  <c r="AM127" i="82"/>
  <c r="AM129" i="82"/>
  <c r="AM131" i="82"/>
  <c r="AM133" i="82"/>
  <c r="AM135" i="82"/>
  <c r="AM137" i="82"/>
  <c r="AM139" i="82"/>
  <c r="AM141" i="82"/>
  <c r="AM143" i="82"/>
  <c r="AM145" i="82"/>
  <c r="AM147" i="82"/>
  <c r="AM149" i="82"/>
  <c r="AM151" i="82"/>
  <c r="AM153" i="82"/>
  <c r="AM155" i="82"/>
  <c r="AM157" i="82"/>
  <c r="AM159" i="82"/>
  <c r="AM161" i="82"/>
  <c r="Q168" i="82"/>
  <c r="S168" i="82" s="1"/>
  <c r="AM168" i="82"/>
  <c r="Q170" i="82"/>
  <c r="S170" i="82" s="1"/>
  <c r="AM170" i="82"/>
  <c r="Q172" i="82"/>
  <c r="S172" i="82" s="1"/>
  <c r="AM172" i="82"/>
  <c r="Q174" i="82"/>
  <c r="S174" i="82" s="1"/>
  <c r="AM174" i="82"/>
  <c r="Q176" i="82"/>
  <c r="S176" i="82" s="1"/>
  <c r="AM176" i="82"/>
  <c r="Q178" i="82"/>
  <c r="S178" i="82" s="1"/>
  <c r="AM178" i="82"/>
  <c r="Q180" i="82"/>
  <c r="S180" i="82" s="1"/>
  <c r="AM180" i="82"/>
  <c r="Q182" i="82"/>
  <c r="S182" i="82" s="1"/>
  <c r="AM182" i="82"/>
  <c r="Q184" i="82"/>
  <c r="S184" i="82" s="1"/>
  <c r="AM184" i="82"/>
  <c r="Q169" i="82"/>
  <c r="S169" i="82" s="1"/>
  <c r="Q163" i="82"/>
  <c r="S163" i="82" s="1"/>
  <c r="Q165" i="82"/>
  <c r="S165" i="82" s="1"/>
  <c r="Q167" i="82"/>
  <c r="S167" i="82" s="1"/>
  <c r="AA169" i="82"/>
  <c r="AA171" i="82"/>
  <c r="AA173" i="82"/>
  <c r="AA175" i="82"/>
  <c r="AM186" i="82"/>
  <c r="AM188" i="82"/>
  <c r="AM190" i="82"/>
  <c r="AM192" i="82"/>
  <c r="AM194" i="82"/>
  <c r="AM196" i="82"/>
  <c r="AM198" i="82"/>
  <c r="AM200" i="82"/>
  <c r="AM202" i="82"/>
  <c r="AM204" i="82"/>
  <c r="AM206" i="82"/>
  <c r="AM208" i="82"/>
  <c r="AM210" i="82"/>
  <c r="AM212" i="82"/>
  <c r="AM214" i="82"/>
  <c r="AM216" i="82"/>
  <c r="AM218" i="82"/>
  <c r="AM220" i="82"/>
  <c r="AM222" i="82"/>
  <c r="AM224" i="82"/>
  <c r="AM226" i="82"/>
  <c r="AM228" i="82"/>
  <c r="AM230" i="82"/>
  <c r="AM232" i="82"/>
  <c r="AM234" i="82"/>
  <c r="AM236" i="82"/>
  <c r="AM238" i="82"/>
  <c r="AM240" i="82"/>
  <c r="AM250" i="82"/>
  <c r="AM252" i="82"/>
  <c r="AM254" i="82"/>
  <c r="AM256" i="82"/>
  <c r="AM258" i="82"/>
  <c r="AM260" i="82"/>
  <c r="AM262" i="82"/>
  <c r="AM264" i="82"/>
  <c r="AM266" i="82"/>
  <c r="Q288" i="82"/>
  <c r="S288" i="82" s="1"/>
  <c r="AM288" i="82"/>
  <c r="Q290" i="82"/>
  <c r="S290" i="82" s="1"/>
  <c r="AM290" i="82"/>
  <c r="AA275" i="82"/>
  <c r="AA277" i="82"/>
  <c r="AA279" i="82"/>
  <c r="AA281" i="82"/>
  <c r="AA283" i="82"/>
  <c r="AA285" i="82"/>
  <c r="Q292" i="82"/>
  <c r="S292" i="82" s="1"/>
  <c r="AM292" i="82"/>
  <c r="Q294" i="82"/>
  <c r="S294" i="82" s="1"/>
  <c r="AM294" i="82"/>
  <c r="Q296" i="82"/>
  <c r="S296" i="82" s="1"/>
  <c r="AM296" i="82"/>
  <c r="Q298" i="82"/>
  <c r="S298" i="82" s="1"/>
  <c r="AM298" i="82"/>
  <c r="S295" i="82"/>
  <c r="S297" i="82"/>
  <c r="AM300" i="82"/>
  <c r="AM302" i="82"/>
  <c r="AM304" i="82"/>
  <c r="AM306" i="82"/>
  <c r="AM308" i="82"/>
  <c r="AM310" i="82"/>
  <c r="AM312" i="82"/>
  <c r="AM314" i="82"/>
  <c r="AM316" i="82"/>
  <c r="AM318" i="82"/>
  <c r="AM320" i="82"/>
  <c r="AM322" i="82"/>
  <c r="AM324" i="82"/>
  <c r="AM326" i="82"/>
  <c r="AM328" i="82"/>
  <c r="AM330" i="82"/>
  <c r="AM332" i="82"/>
  <c r="AM334" i="82"/>
  <c r="AM336" i="82"/>
  <c r="AM338" i="82"/>
  <c r="AM340" i="82"/>
  <c r="AM342" i="82"/>
  <c r="AM344" i="82"/>
  <c r="AM346" i="82"/>
  <c r="AM348" i="82"/>
  <c r="AM350" i="82"/>
  <c r="AM352" i="82"/>
  <c r="AM354" i="82"/>
  <c r="AM356" i="82"/>
  <c r="AA358" i="82"/>
  <c r="Q361" i="82"/>
  <c r="S361" i="82" s="1"/>
  <c r="AM361" i="82"/>
  <c r="Q363" i="82"/>
  <c r="S363" i="82" s="1"/>
  <c r="AM363" i="82"/>
  <c r="Q365" i="82"/>
  <c r="S365" i="82" s="1"/>
  <c r="AM365" i="82"/>
  <c r="Q367" i="82"/>
  <c r="S367" i="82" s="1"/>
  <c r="AM367" i="82"/>
  <c r="Q369" i="82"/>
  <c r="S369" i="82" s="1"/>
  <c r="AM369" i="82"/>
  <c r="Q371" i="82"/>
  <c r="S371" i="82" s="1"/>
  <c r="AM371" i="82"/>
  <c r="Q358" i="82"/>
  <c r="S358" i="82" s="1"/>
  <c r="Q359" i="82"/>
  <c r="S359" i="82" s="1"/>
  <c r="AA360" i="82"/>
  <c r="AA362" i="82"/>
  <c r="AA364" i="82"/>
  <c r="AM373" i="82"/>
  <c r="AM375" i="82"/>
  <c r="AM377" i="82"/>
  <c r="AM379" i="82"/>
  <c r="AM381" i="82"/>
  <c r="AM383" i="82"/>
  <c r="AM385" i="82"/>
  <c r="AM387" i="82"/>
  <c r="AM389" i="82"/>
  <c r="AM391" i="82"/>
  <c r="AM393" i="82"/>
  <c r="AM395" i="82"/>
  <c r="AM397" i="82"/>
  <c r="AM399" i="82"/>
  <c r="AM401" i="82"/>
  <c r="S404" i="82"/>
  <c r="AA405" i="82"/>
  <c r="AA407" i="82"/>
  <c r="Q406" i="82"/>
  <c r="S406" i="82" s="1"/>
  <c r="AM406" i="82"/>
  <c r="Q408" i="82"/>
  <c r="S408" i="82" s="1"/>
  <c r="AM408" i="82"/>
  <c r="Q410" i="82"/>
  <c r="S410" i="82" s="1"/>
  <c r="AM410" i="82"/>
  <c r="Q412" i="82"/>
  <c r="S412" i="82" s="1"/>
  <c r="AM412" i="82"/>
  <c r="Q414" i="82"/>
  <c r="S414" i="82" s="1"/>
  <c r="AM414" i="82"/>
  <c r="S413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S23" i="82" l="1"/>
  <c r="AN23" i="82"/>
  <c r="Y23" i="82"/>
  <c r="S11" i="82"/>
  <c r="S31" i="82" s="1"/>
  <c r="S68" i="82" s="1"/>
  <c r="Y11" i="82"/>
  <c r="S52" i="82"/>
  <c r="AN52" i="82"/>
  <c r="Y52" i="82"/>
  <c r="AN57" i="82"/>
  <c r="AJ57" i="82"/>
  <c r="AR71" i="82"/>
  <c r="AA12" i="82"/>
  <c r="AJ12" i="82"/>
  <c r="AM31" i="82"/>
  <c r="AM68" i="82" s="1"/>
  <c r="AM70" i="82"/>
  <c r="S66" i="82"/>
  <c r="AN66" i="82"/>
  <c r="Y66" i="82"/>
  <c r="S58" i="82"/>
  <c r="Y58" i="82"/>
  <c r="AN58" i="82" s="1"/>
  <c r="AN63" i="82"/>
  <c r="AJ63" i="82"/>
  <c r="AJ55" i="82"/>
  <c r="AN55" i="82"/>
  <c r="AA50" i="82"/>
  <c r="AJ50" i="82"/>
  <c r="AN50" i="82"/>
  <c r="AA46" i="82"/>
  <c r="AJ46" i="82"/>
  <c r="AN46" i="82"/>
  <c r="S41" i="82"/>
  <c r="Y41" i="82"/>
  <c r="AM71" i="82"/>
  <c r="S34" i="82"/>
  <c r="Q71" i="82"/>
  <c r="Y34" i="82"/>
  <c r="AN34" i="82"/>
  <c r="AA16" i="82"/>
  <c r="AJ16" i="82"/>
  <c r="AA22" i="82"/>
  <c r="AJ22" i="82"/>
  <c r="AN22" i="82"/>
  <c r="S27" i="82"/>
  <c r="Y27" i="82"/>
  <c r="AN27" i="82" s="1"/>
  <c r="S19" i="82"/>
  <c r="Y19" i="82"/>
  <c r="S15" i="82"/>
  <c r="AN15" i="82"/>
  <c r="Y15" i="82"/>
  <c r="S51" i="82"/>
  <c r="Y51" i="82"/>
  <c r="AN51" i="82"/>
  <c r="S47" i="82"/>
  <c r="Y47" i="82"/>
  <c r="AN47" i="82" s="1"/>
  <c r="AA42" i="82"/>
  <c r="AJ42" i="82"/>
  <c r="AN42" i="82"/>
  <c r="AJ37" i="82"/>
  <c r="AN37" i="82"/>
  <c r="AL31" i="82"/>
  <c r="AL72" i="82" s="1"/>
  <c r="S29" i="82"/>
  <c r="Y29" i="82"/>
  <c r="AN29" i="82"/>
  <c r="S25" i="82"/>
  <c r="Y25" i="82"/>
  <c r="S21" i="82"/>
  <c r="Y21" i="82"/>
  <c r="AN21" i="82"/>
  <c r="S17" i="82"/>
  <c r="Y17" i="82"/>
  <c r="AN17" i="82" s="1"/>
  <c r="S13" i="82"/>
  <c r="Y13" i="82"/>
  <c r="AN13" i="82"/>
  <c r="S9" i="82"/>
  <c r="Q72" i="82"/>
  <c r="Q68" i="82"/>
  <c r="Q70" i="82"/>
  <c r="Q31" i="82"/>
  <c r="Y9" i="82"/>
  <c r="S64" i="82"/>
  <c r="Y64" i="82"/>
  <c r="AN64" i="82" s="1"/>
  <c r="S56" i="82"/>
  <c r="AN56" i="82"/>
  <c r="Y56" i="82"/>
  <c r="AN61" i="82"/>
  <c r="AJ61" i="82"/>
  <c r="AL71" i="82"/>
  <c r="S49" i="82"/>
  <c r="Y49" i="82"/>
  <c r="S45" i="82"/>
  <c r="Y45" i="82"/>
  <c r="AN45" i="82"/>
  <c r="AA40" i="82"/>
  <c r="AJ40" i="82"/>
  <c r="AN40" i="82"/>
  <c r="AJ35" i="82"/>
  <c r="AN35" i="82"/>
  <c r="AA28" i="82"/>
  <c r="AJ28" i="82"/>
  <c r="AN28" i="82"/>
  <c r="S38" i="82"/>
  <c r="Y38" i="82"/>
  <c r="AN38" i="82" s="1"/>
  <c r="S30" i="82"/>
  <c r="Y30" i="82"/>
  <c r="AN30" i="82"/>
  <c r="R72" i="82"/>
  <c r="S10" i="82"/>
  <c r="Y10" i="82"/>
  <c r="AN10" i="82" s="1"/>
  <c r="AH71" i="82"/>
  <c r="AA20" i="82"/>
  <c r="AJ20" i="82"/>
  <c r="AL68" i="82"/>
  <c r="AA18" i="82"/>
  <c r="AJ18" i="82"/>
  <c r="AN18" i="82"/>
  <c r="AL70" i="82"/>
  <c r="AA14" i="82"/>
  <c r="AJ14" i="82"/>
  <c r="AN14" i="82"/>
  <c r="S60" i="82"/>
  <c r="AN60" i="82"/>
  <c r="Y60" i="82"/>
  <c r="AN65" i="82"/>
  <c r="AJ65" i="82"/>
  <c r="S62" i="82"/>
  <c r="Y62" i="82"/>
  <c r="AN62" i="82" s="1"/>
  <c r="S54" i="82"/>
  <c r="Y54" i="82"/>
  <c r="AN54" i="82" s="1"/>
  <c r="AA65" i="82"/>
  <c r="AA57" i="82"/>
  <c r="AN67" i="82"/>
  <c r="AJ67" i="82"/>
  <c r="AN59" i="82"/>
  <c r="AJ59" i="82"/>
  <c r="AA48" i="82"/>
  <c r="AJ48" i="82"/>
  <c r="AN48" i="82"/>
  <c r="S43" i="82"/>
  <c r="Y43" i="82"/>
  <c r="AN43" i="82" s="1"/>
  <c r="S39" i="82"/>
  <c r="Y39" i="82"/>
  <c r="AN39" i="82"/>
  <c r="AA26" i="82"/>
  <c r="AJ26" i="82"/>
  <c r="AN26" i="82"/>
  <c r="S44" i="82"/>
  <c r="Y44" i="82"/>
  <c r="AN44" i="82"/>
  <c r="S36" i="82"/>
  <c r="Y36" i="82"/>
  <c r="AN36" i="82" s="1"/>
  <c r="AR25" i="82"/>
  <c r="AR31" i="82" s="1"/>
  <c r="AQ25" i="82"/>
  <c r="AH25" i="82"/>
  <c r="AH70" i="82" s="1"/>
  <c r="AN12" i="82"/>
  <c r="AQ71" i="82"/>
  <c r="AA24" i="82"/>
  <c r="AJ24" i="82"/>
  <c r="W68" i="82"/>
  <c r="W72" i="82" s="1"/>
  <c r="R66" i="75"/>
  <c r="R61" i="75"/>
  <c r="R60" i="75"/>
  <c r="Y60" i="75"/>
  <c r="R50" i="75"/>
  <c r="R37" i="75"/>
  <c r="R57" i="75"/>
  <c r="V71" i="75"/>
  <c r="R54" i="75"/>
  <c r="Y54" i="75"/>
  <c r="AN29" i="75"/>
  <c r="Z29" i="75"/>
  <c r="AN26" i="75"/>
  <c r="Z26" i="75"/>
  <c r="I68" i="75"/>
  <c r="I72" i="75" s="1"/>
  <c r="AI72" i="75"/>
  <c r="AR31" i="75"/>
  <c r="AR68" i="75" s="1"/>
  <c r="AR72" i="75" s="1"/>
  <c r="AC72" i="75"/>
  <c r="R63" i="75"/>
  <c r="AN49" i="75"/>
  <c r="Z49" i="75"/>
  <c r="R56" i="75"/>
  <c r="R52" i="75"/>
  <c r="R48" i="75"/>
  <c r="Y48" i="75"/>
  <c r="R43" i="75"/>
  <c r="V68" i="75"/>
  <c r="V72" i="75" s="1"/>
  <c r="P31" i="75"/>
  <c r="P72" i="75" s="1"/>
  <c r="R25" i="75"/>
  <c r="Y25" i="75"/>
  <c r="R67" i="75"/>
  <c r="Z47" i="75"/>
  <c r="AN47" i="75"/>
  <c r="AN28" i="75"/>
  <c r="Z28" i="75"/>
  <c r="V70" i="75"/>
  <c r="R58" i="75"/>
  <c r="R55" i="75"/>
  <c r="R42" i="75"/>
  <c r="R34" i="75"/>
  <c r="P71" i="75"/>
  <c r="Y34" i="75"/>
  <c r="R53" i="75"/>
  <c r="Y53" i="75"/>
  <c r="R44" i="75"/>
  <c r="R36" i="75"/>
  <c r="R40" i="75"/>
  <c r="R35" i="75"/>
  <c r="R27" i="75"/>
  <c r="R70" i="75" s="1"/>
  <c r="P68" i="75"/>
  <c r="AD7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J25" i="82" l="1"/>
  <c r="AA25" i="82"/>
  <c r="AR70" i="82"/>
  <c r="AA44" i="82"/>
  <c r="AJ44" i="82"/>
  <c r="AA60" i="82"/>
  <c r="AJ60" i="82"/>
  <c r="AH68" i="82"/>
  <c r="AH31" i="82"/>
  <c r="AJ45" i="82"/>
  <c r="AA45" i="82"/>
  <c r="AA56" i="82"/>
  <c r="AJ56" i="82"/>
  <c r="S70" i="82"/>
  <c r="AJ21" i="82"/>
  <c r="AA21" i="82"/>
  <c r="AJ51" i="82"/>
  <c r="AA51" i="82"/>
  <c r="S71" i="82"/>
  <c r="AM72" i="82"/>
  <c r="AJ23" i="82"/>
  <c r="AA23" i="82"/>
  <c r="Y70" i="82"/>
  <c r="AJ9" i="82"/>
  <c r="Y31" i="82"/>
  <c r="Y72" i="82" s="1"/>
  <c r="Y68" i="82"/>
  <c r="AA9" i="82"/>
  <c r="AJ41" i="82"/>
  <c r="AA41" i="82"/>
  <c r="S72" i="82"/>
  <c r="AA36" i="82"/>
  <c r="AJ36" i="82"/>
  <c r="AJ43" i="82"/>
  <c r="AA43" i="82"/>
  <c r="AA54" i="82"/>
  <c r="AJ54" i="82"/>
  <c r="AA10" i="82"/>
  <c r="AJ10" i="82"/>
  <c r="AA38" i="82"/>
  <c r="AJ38" i="82"/>
  <c r="AJ17" i="82"/>
  <c r="AA17" i="82"/>
  <c r="AR72" i="82"/>
  <c r="AJ47" i="82"/>
  <c r="AA47" i="82"/>
  <c r="AJ19" i="82"/>
  <c r="AA19" i="82"/>
  <c r="AJ27" i="82"/>
  <c r="AA27" i="82"/>
  <c r="AJ11" i="82"/>
  <c r="AA11" i="82"/>
  <c r="AR68" i="82"/>
  <c r="AA62" i="82"/>
  <c r="AJ62" i="82"/>
  <c r="AJ49" i="82"/>
  <c r="AA49" i="82"/>
  <c r="AA64" i="82"/>
  <c r="AJ64" i="82"/>
  <c r="AA58" i="82"/>
  <c r="AJ58" i="82"/>
  <c r="AQ31" i="82"/>
  <c r="AJ39" i="82"/>
  <c r="AA39" i="82"/>
  <c r="AA30" i="82"/>
  <c r="AJ30" i="82"/>
  <c r="AN49" i="82"/>
  <c r="AN9" i="82"/>
  <c r="AJ13" i="82"/>
  <c r="AA13" i="82"/>
  <c r="AN25" i="82"/>
  <c r="AJ29" i="82"/>
  <c r="AA29" i="82"/>
  <c r="AJ15" i="82"/>
  <c r="AA15" i="82"/>
  <c r="AN19" i="82"/>
  <c r="AQ70" i="82"/>
  <c r="AA34" i="82"/>
  <c r="AA71" i="82" s="1"/>
  <c r="Y71" i="82"/>
  <c r="AJ34" i="82"/>
  <c r="AJ71" i="82" s="1"/>
  <c r="AN41" i="82"/>
  <c r="AN71" i="82" s="1"/>
  <c r="AA66" i="82"/>
  <c r="AJ66" i="82"/>
  <c r="AA52" i="82"/>
  <c r="AJ52" i="82"/>
  <c r="AN11" i="82"/>
  <c r="AN34" i="75"/>
  <c r="Z34" i="75"/>
  <c r="R71" i="75"/>
  <c r="R31" i="75"/>
  <c r="AD26" i="75"/>
  <c r="W26" i="75"/>
  <c r="AO26" i="75"/>
  <c r="AS26" i="75"/>
  <c r="R68" i="75"/>
  <c r="R72" i="75" s="1"/>
  <c r="AD47" i="75"/>
  <c r="W47" i="75"/>
  <c r="AO47" i="75"/>
  <c r="AS47" i="75"/>
  <c r="AN48" i="75"/>
  <c r="Z48" i="75"/>
  <c r="Z54" i="75"/>
  <c r="AN54" i="75"/>
  <c r="AD28" i="75"/>
  <c r="AO28" i="75"/>
  <c r="W28" i="75"/>
  <c r="AS28" i="75"/>
  <c r="AD49" i="75"/>
  <c r="W49" i="75"/>
  <c r="AO49" i="75"/>
  <c r="AS49" i="75"/>
  <c r="AD29" i="75"/>
  <c r="W29" i="75"/>
  <c r="AO29" i="75"/>
  <c r="AS29" i="75"/>
  <c r="AN60" i="75"/>
  <c r="Z60" i="75"/>
  <c r="Z53" i="75"/>
  <c r="AN53" i="75"/>
  <c r="Z25" i="75"/>
  <c r="AN25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Q68" i="82" l="1"/>
  <c r="AQ72" i="82" s="1"/>
  <c r="AA70" i="82"/>
  <c r="AA31" i="82"/>
  <c r="AN70" i="82"/>
  <c r="AN31" i="82"/>
  <c r="AN68" i="82" s="1"/>
  <c r="AJ70" i="82"/>
  <c r="AJ68" i="82"/>
  <c r="AJ72" i="82" s="1"/>
  <c r="AJ31" i="82"/>
  <c r="AH72" i="82"/>
  <c r="AL26" i="75"/>
  <c r="AW26" i="75"/>
  <c r="AQ26" i="75"/>
  <c r="AV26" i="75"/>
  <c r="AD34" i="75"/>
  <c r="W34" i="75"/>
  <c r="AO34" i="75"/>
  <c r="AS34" i="75"/>
  <c r="AD53" i="75"/>
  <c r="AO53" i="75"/>
  <c r="W53" i="75"/>
  <c r="AS53" i="75"/>
  <c r="AQ28" i="75"/>
  <c r="AW28" i="75"/>
  <c r="AV28" i="75"/>
  <c r="AL28" i="75"/>
  <c r="AD54" i="75"/>
  <c r="AO54" i="75"/>
  <c r="W54" i="75"/>
  <c r="AS54" i="75"/>
  <c r="AD25" i="75"/>
  <c r="AO25" i="75"/>
  <c r="W25" i="75"/>
  <c r="AS25" i="75"/>
  <c r="AO60" i="75"/>
  <c r="AD60" i="75"/>
  <c r="W60" i="75"/>
  <c r="AS60" i="75"/>
  <c r="AL29" i="75"/>
  <c r="AW29" i="75"/>
  <c r="AV29" i="75"/>
  <c r="AQ29" i="75"/>
  <c r="AV49" i="75"/>
  <c r="AL49" i="75"/>
  <c r="AW49" i="75"/>
  <c r="AQ49" i="75"/>
  <c r="AO48" i="75"/>
  <c r="AD48" i="75"/>
  <c r="W48" i="75"/>
  <c r="AS48" i="75"/>
  <c r="AL47" i="75"/>
  <c r="AW47" i="75"/>
  <c r="AV47" i="75"/>
  <c r="AQ47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A72" i="82" l="1"/>
  <c r="AN72" i="82"/>
  <c r="AA68" i="82"/>
  <c r="AW34" i="75"/>
  <c r="AV34" i="75"/>
  <c r="AL34" i="75"/>
  <c r="AQ34" i="75"/>
  <c r="AW25" i="75"/>
  <c r="AV25" i="75"/>
  <c r="AL25" i="75"/>
  <c r="AQ25" i="75"/>
  <c r="AV48" i="75"/>
  <c r="AL48" i="75"/>
  <c r="AW48" i="75"/>
  <c r="AQ48" i="75"/>
  <c r="AV60" i="75"/>
  <c r="AL60" i="75"/>
  <c r="AW60" i="75"/>
  <c r="AQ60" i="75"/>
  <c r="AL54" i="75"/>
  <c r="AW54" i="75"/>
  <c r="AV54" i="75"/>
  <c r="AQ54" i="75"/>
  <c r="AW53" i="75"/>
  <c r="AQ53" i="75"/>
  <c r="AV53" i="75"/>
  <c r="AL53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N67" i="75"/>
  <c r="AW71" i="75"/>
  <c r="AW35" i="75"/>
  <c r="AN62" i="75"/>
  <c r="AD31" i="75"/>
  <c r="AD68" i="75"/>
  <c r="AD70" i="75"/>
  <c r="AD27" i="75"/>
  <c r="AD72" i="75"/>
  <c r="AW72" i="75"/>
  <c r="AW70" i="75"/>
  <c r="AW68" i="75"/>
  <c r="AW27" i="75"/>
  <c r="AW31" i="75"/>
  <c r="AO72" i="75"/>
  <c r="AO70" i="75"/>
  <c r="AO68" i="75"/>
  <c r="AO27" i="75"/>
  <c r="AO31" i="75"/>
  <c r="AN56" i="75"/>
  <c r="AD52" i="75"/>
  <c r="AO52" i="75"/>
  <c r="AS52" i="75"/>
  <c r="AN36" i="75"/>
  <c r="AN45" i="75"/>
  <c r="AO51" i="75"/>
  <c r="AD51" i="75"/>
  <c r="AS51" i="75"/>
  <c r="AN46" i="75"/>
  <c r="AS46" i="75"/>
  <c r="AD46" i="75"/>
  <c r="AO46" i="75"/>
  <c r="AO38" i="75"/>
  <c r="AD38" i="75"/>
  <c r="AS38" i="75"/>
  <c r="AN37" i="75"/>
  <c r="AS31" i="75"/>
  <c r="AS72" i="75"/>
  <c r="AS70" i="75"/>
  <c r="AS27" i="75"/>
  <c r="AS68" i="75"/>
  <c r="AN59" i="75"/>
  <c r="AN61" i="75"/>
  <c r="AQ68" i="75"/>
  <c r="AQ31" i="75"/>
  <c r="AQ72" i="75"/>
  <c r="AQ27" i="75"/>
  <c r="AQ70" i="75"/>
  <c r="AN40" i="75"/>
  <c r="AS63" i="75"/>
  <c r="AO63" i="75"/>
  <c r="AD63" i="75"/>
  <c r="AL70" i="75"/>
  <c r="AL68" i="75"/>
  <c r="AL31" i="75"/>
  <c r="AL27" i="75"/>
  <c r="AL72" i="75"/>
  <c r="AD61" i="75"/>
  <c r="AO61" i="75"/>
  <c r="AS61" i="75"/>
  <c r="AN71" i="75"/>
  <c r="AN35" i="75"/>
  <c r="AN38" i="75"/>
  <c r="AN44" i="75"/>
  <c r="AO71" i="75"/>
  <c r="AO35" i="75"/>
  <c r="AN51" i="75"/>
  <c r="W71" i="75"/>
  <c r="AD71" i="75"/>
  <c r="AD35" i="75"/>
  <c r="AS36" i="75"/>
  <c r="AD36" i="75"/>
  <c r="AO36" i="75"/>
  <c r="Y70" i="75"/>
  <c r="Y31" i="75"/>
  <c r="Y72" i="75"/>
  <c r="Y68" i="75"/>
  <c r="AS71" i="75"/>
  <c r="AS35" i="75"/>
  <c r="AN42" i="75"/>
  <c r="AV35" i="75"/>
  <c r="AV71" i="75"/>
  <c r="AS56" i="75"/>
  <c r="AD56" i="75"/>
  <c r="AO56" i="75"/>
  <c r="AO66" i="75"/>
  <c r="AD66" i="75"/>
  <c r="AS66" i="75"/>
  <c r="AD44" i="75"/>
  <c r="AS44" i="75"/>
  <c r="AO44" i="75"/>
  <c r="Z72" i="75"/>
  <c r="Z68" i="75"/>
  <c r="Z31" i="75"/>
  <c r="Z70" i="75"/>
  <c r="AD37" i="75"/>
  <c r="AS37" i="75"/>
  <c r="AO37" i="75"/>
  <c r="AQ37" i="75"/>
  <c r="AL37" i="75"/>
  <c r="AV37" i="75"/>
  <c r="Y37" i="75"/>
  <c r="Z37" i="75"/>
  <c r="W37" i="75"/>
  <c r="AW37" i="75"/>
  <c r="AL38" i="75"/>
  <c r="AV38" i="75"/>
  <c r="AW38" i="75"/>
  <c r="Y38" i="75"/>
  <c r="Z38" i="75"/>
  <c r="W38" i="75"/>
  <c r="AQ38" i="75"/>
  <c r="AW45" i="75"/>
  <c r="AV45" i="75"/>
  <c r="AL45" i="75"/>
  <c r="AQ45" i="75"/>
  <c r="AV46" i="75"/>
  <c r="AL46" i="75"/>
  <c r="AW46" i="75"/>
  <c r="Y46" i="75"/>
  <c r="Z46" i="75"/>
  <c r="W46" i="75"/>
  <c r="AQ46" i="75"/>
  <c r="AD30" i="75"/>
  <c r="AS30" i="75"/>
  <c r="AO30" i="75"/>
  <c r="AV30" i="75"/>
  <c r="AQ30" i="75"/>
  <c r="AW30" i="75"/>
  <c r="AL30" i="75"/>
  <c r="AV36" i="75"/>
  <c r="AL36" i="75"/>
  <c r="AW36" i="75"/>
  <c r="Y36" i="75"/>
  <c r="Z36" i="75"/>
  <c r="W36" i="75"/>
  <c r="AQ36" i="75"/>
  <c r="AW39" i="75"/>
  <c r="AQ39" i="75"/>
  <c r="AL39" i="75"/>
  <c r="AV39" i="75"/>
  <c r="AQ40" i="75"/>
  <c r="AL40" i="75"/>
  <c r="AW40" i="75"/>
  <c r="AV40" i="75"/>
  <c r="AW41" i="75"/>
  <c r="AV41" i="75"/>
  <c r="AQ41" i="75"/>
  <c r="AL41" i="75"/>
  <c r="AD41" i="75"/>
  <c r="AO41" i="75"/>
  <c r="AS41" i="75"/>
  <c r="AW42" i="75"/>
  <c r="AV42" i="75"/>
  <c r="AL42" i="75"/>
  <c r="AQ42" i="75"/>
  <c r="AV43" i="75"/>
  <c r="AW43" i="75"/>
  <c r="AL43" i="75"/>
  <c r="AQ43" i="75"/>
  <c r="AS43" i="75"/>
  <c r="AO43" i="75"/>
  <c r="AD43" i="75"/>
  <c r="AV44" i="75"/>
  <c r="AQ44" i="75"/>
  <c r="AW44" i="75"/>
  <c r="Y44" i="75"/>
  <c r="Z44" i="75"/>
  <c r="W44" i="75"/>
  <c r="AL44" i="75"/>
  <c r="AW55" i="75"/>
  <c r="AL55" i="75"/>
  <c r="AV55" i="75"/>
  <c r="AQ55" i="75"/>
  <c r="AS55" i="75"/>
  <c r="AO55" i="75"/>
  <c r="AD55" i="75"/>
  <c r="AD50" i="75"/>
  <c r="AO50" i="75"/>
  <c r="AS50" i="75"/>
  <c r="AL50" i="75"/>
  <c r="AQ50" i="75"/>
  <c r="AV50" i="75"/>
  <c r="AW50" i="75"/>
  <c r="AQ51" i="75"/>
  <c r="AW51" i="75"/>
  <c r="AL51" i="75"/>
  <c r="Y51" i="75"/>
  <c r="Z51" i="75"/>
  <c r="W51" i="75"/>
  <c r="AV51" i="75"/>
  <c r="AL52" i="75"/>
  <c r="AW52" i="75"/>
  <c r="AQ52" i="75"/>
  <c r="AV52" i="75"/>
  <c r="AL56" i="75"/>
  <c r="AW56" i="75"/>
  <c r="AV56" i="75"/>
  <c r="Y56" i="75"/>
  <c r="Z56" i="75"/>
  <c r="W56" i="75"/>
  <c r="AQ56" i="75"/>
  <c r="AS57" i="75"/>
  <c r="AD57" i="75"/>
  <c r="AO57" i="75"/>
  <c r="AQ57" i="75"/>
  <c r="AL57" i="75"/>
  <c r="AW57" i="75"/>
  <c r="AV57" i="75"/>
  <c r="AQ58" i="75"/>
  <c r="AW58" i="75"/>
  <c r="AL58" i="75"/>
  <c r="AV58" i="75"/>
  <c r="AO58" i="75"/>
  <c r="AS58" i="75"/>
  <c r="AD58" i="75"/>
  <c r="AS65" i="75"/>
  <c r="AD65" i="75"/>
  <c r="AO65" i="75"/>
  <c r="AL65" i="75"/>
  <c r="AQ65" i="75"/>
  <c r="AW65" i="75"/>
  <c r="AV65" i="75"/>
  <c r="AW66" i="75"/>
  <c r="AQ66" i="75"/>
  <c r="AL66" i="75"/>
  <c r="AV66" i="75"/>
  <c r="AL59" i="75"/>
  <c r="AQ59" i="75"/>
  <c r="AV59" i="75"/>
  <c r="AW59" i="75"/>
  <c r="AQ61" i="75"/>
  <c r="AV61" i="75"/>
  <c r="AW61" i="75"/>
  <c r="Y61" i="75"/>
  <c r="Z61" i="75"/>
  <c r="W61" i="75"/>
  <c r="AL61" i="75"/>
  <c r="AQ62" i="75"/>
  <c r="AL62" i="75"/>
  <c r="AW62" i="75"/>
  <c r="AV62" i="75"/>
  <c r="AD40" i="75"/>
  <c r="AO40" i="75"/>
  <c r="W40" i="75"/>
  <c r="Y40" i="75"/>
  <c r="Z40" i="75"/>
  <c r="AS40" i="75"/>
  <c r="AD64" i="75"/>
  <c r="AO64" i="75"/>
  <c r="AS64" i="75"/>
  <c r="AW63" i="75"/>
  <c r="AV63" i="75"/>
  <c r="AQ63" i="75"/>
  <c r="AL63" i="75"/>
  <c r="AL64" i="75"/>
  <c r="AV64" i="75"/>
  <c r="AQ64" i="75"/>
  <c r="AW64" i="75"/>
  <c r="Z64" i="75"/>
  <c r="W64" i="75"/>
  <c r="Y64" i="75"/>
  <c r="AN64" i="75"/>
  <c r="AD67" i="75"/>
  <c r="AO67" i="75"/>
  <c r="AS67" i="75"/>
  <c r="AV67" i="75"/>
  <c r="AW67" i="75"/>
  <c r="AL67" i="75"/>
  <c r="Y67" i="75"/>
  <c r="Z67" i="75"/>
  <c r="W67" i="75"/>
  <c r="AQ67" i="75"/>
  <c r="W70" i="75"/>
  <c r="W31" i="75"/>
  <c r="W68" i="75"/>
  <c r="W72" i="75"/>
  <c r="AN72" i="75"/>
  <c r="AN31" i="75"/>
  <c r="AN68" i="75"/>
  <c r="AN27" i="75"/>
  <c r="AN70" i="75"/>
  <c r="Z30" i="75"/>
  <c r="W30" i="75"/>
  <c r="Y30" i="75"/>
  <c r="AN30" i="75"/>
  <c r="AD59" i="75"/>
  <c r="AO59" i="75"/>
  <c r="W59" i="75"/>
  <c r="Y59" i="75"/>
  <c r="Z59" i="75"/>
  <c r="AS59" i="75"/>
  <c r="AV72" i="75"/>
  <c r="AV70" i="75"/>
  <c r="AV31" i="75"/>
  <c r="Y27" i="75"/>
  <c r="Z27" i="75"/>
  <c r="W27" i="75"/>
  <c r="AV27" i="75"/>
  <c r="AV68" i="75"/>
  <c r="Z71" i="75"/>
  <c r="AD39" i="75"/>
  <c r="AS39" i="75"/>
  <c r="AO39" i="75"/>
  <c r="AD45" i="75"/>
  <c r="AS45" i="75"/>
  <c r="W45" i="75"/>
  <c r="Y45" i="75"/>
  <c r="Z45" i="75"/>
  <c r="AO45" i="75"/>
  <c r="Y71" i="75"/>
  <c r="Z41" i="75"/>
  <c r="W41" i="75"/>
  <c r="Y41" i="75"/>
  <c r="AN41" i="75"/>
  <c r="Z58" i="75"/>
  <c r="W58" i="75"/>
  <c r="Y58" i="75"/>
  <c r="AN58" i="75"/>
  <c r="Z39" i="75"/>
  <c r="W39" i="75"/>
  <c r="Y39" i="75"/>
  <c r="AN39" i="75"/>
  <c r="Z66" i="75"/>
  <c r="W66" i="75"/>
  <c r="Y66" i="75"/>
  <c r="AN66" i="75"/>
  <c r="AL35" i="75"/>
  <c r="AL71" i="75"/>
  <c r="Y35" i="75"/>
  <c r="Z35" i="75"/>
  <c r="W35" i="75"/>
  <c r="AQ35" i="75"/>
  <c r="AQ71" i="75"/>
  <c r="Z63" i="75"/>
  <c r="W63" i="75"/>
  <c r="Y63" i="75"/>
  <c r="AN63" i="75"/>
  <c r="Z52" i="75"/>
  <c r="W52" i="75"/>
  <c r="Y52" i="75"/>
  <c r="AN52" i="75"/>
  <c r="Z65" i="75"/>
  <c r="W65" i="75"/>
  <c r="Y65" i="75"/>
  <c r="AN65" i="75"/>
  <c r="Z55" i="75"/>
  <c r="W55" i="75"/>
  <c r="Y55" i="75"/>
  <c r="AN55" i="75"/>
  <c r="Z43" i="75"/>
  <c r="W43" i="75"/>
  <c r="Y43" i="75"/>
  <c r="AN43" i="75"/>
  <c r="Z50" i="75"/>
  <c r="W50" i="75"/>
  <c r="Y50" i="75"/>
  <c r="AN50" i="75"/>
  <c r="AD42" i="75"/>
  <c r="AS42" i="75"/>
  <c r="W42" i="75"/>
  <c r="Y42" i="75"/>
  <c r="Z42" i="75"/>
  <c r="AO42" i="75"/>
  <c r="AD62" i="75"/>
  <c r="AS62" i="75"/>
  <c r="W62" i="75"/>
  <c r="Y62" i="75"/>
  <c r="Z62" i="75"/>
  <c r="AO62" i="75"/>
  <c r="Z57" i="75"/>
  <c r="W57" i="75"/>
  <c r="Y57" i="75"/>
  <c r="AN57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8FC78B71-6C03-43BA-AE2E-9EEC39F85C53}">
      <text>
        <r>
          <rPr>
            <sz val="10"/>
            <color indexed="81"/>
            <rFont val="Arial"/>
            <family val="2"/>
          </rPr>
          <t>Original - _x000D_
1,009,810_x000D_
Change Order - _x000D_
164,373</t>
        </r>
      </text>
    </comment>
    <comment ref="E11" authorId="0" shapeId="0" xr:uid="{DA4DEE37-E318-4640-AED5-79BCCFAD6ECC}">
      <text>
        <r>
          <rPr>
            <sz val="10"/>
            <color indexed="81"/>
            <rFont val="Arial"/>
            <family val="2"/>
          </rPr>
          <t>Original - _x000D_
1,146,000_x000D_
Change Order - _x000D_
113,398</t>
        </r>
      </text>
    </comment>
    <comment ref="E12" authorId="0" shapeId="0" xr:uid="{116E25C4-9515-4712-A03A-4E7CC60C6ACE}">
      <text>
        <r>
          <rPr>
            <sz val="10"/>
            <color indexed="81"/>
            <rFont val="Arial"/>
            <family val="2"/>
          </rPr>
          <t>Original - _x000D_
5,892,421_x000D_
Change Order - _x000D_
6,718,928</t>
        </r>
      </text>
    </comment>
    <comment ref="E13" authorId="0" shapeId="0" xr:uid="{22B10EEB-4A9F-4B62-8C37-33F5B414615C}">
      <text>
        <r>
          <rPr>
            <sz val="10"/>
            <color indexed="81"/>
            <rFont val="Arial"/>
            <family val="2"/>
          </rPr>
          <t>Original - _x000D_
13,434,443_x000D_
Change Order - _x000D_
471,093</t>
        </r>
      </text>
    </comment>
    <comment ref="E14" authorId="0" shapeId="0" xr:uid="{49920318-7EEC-4D1C-85DA-946B297484D4}">
      <text>
        <r>
          <rPr>
            <sz val="10"/>
            <color indexed="81"/>
            <rFont val="Arial"/>
            <family val="2"/>
          </rPr>
          <t>Original - _x000D_
2,276,400_x000D_
Change Order - _x000D_
820,068</t>
        </r>
      </text>
    </comment>
    <comment ref="E15" authorId="0" shapeId="0" xr:uid="{DBC9B1DD-4521-4432-81EA-0917F9372CE9}">
      <text>
        <r>
          <rPr>
            <sz val="10"/>
            <color indexed="81"/>
            <rFont val="Arial"/>
            <family val="2"/>
          </rPr>
          <t>Original - _x000D_
25,433,800_x000D_
Change Order - _x000D_
830,778</t>
        </r>
      </text>
    </comment>
    <comment ref="E16" authorId="0" shapeId="0" xr:uid="{50B43C3B-70A1-4D76-9CF5-9DE9B80665FE}">
      <text>
        <r>
          <rPr>
            <sz val="10"/>
            <color indexed="81"/>
            <rFont val="Arial"/>
            <family val="2"/>
          </rPr>
          <t>Original - _x000D_
35,444,090_x000D_
Change Order - _x000D_
3,202,273</t>
        </r>
      </text>
    </comment>
    <comment ref="E17" authorId="0" shapeId="0" xr:uid="{A509C18F-54DA-4EF2-B8B1-D99244B08676}">
      <text>
        <r>
          <rPr>
            <sz val="10"/>
            <color indexed="81"/>
            <rFont val="Arial"/>
            <family val="2"/>
          </rPr>
          <t>Original - _x000D_
305,900_x000D_
Change Order - _x000D_
105,951</t>
        </r>
      </text>
    </comment>
    <comment ref="E18" authorId="0" shapeId="0" xr:uid="{3C309BF0-9150-4B6F-85A1-9A04CE9AC46C}">
      <text>
        <r>
          <rPr>
            <sz val="10"/>
            <color indexed="81"/>
            <rFont val="Arial"/>
            <family val="2"/>
          </rPr>
          <t>Original - _x000D_
1,190,560_x000D_
Change Order - _x000D_
33,514</t>
        </r>
      </text>
    </comment>
    <comment ref="E19" authorId="0" shapeId="0" xr:uid="{2766C363-14B7-43D0-AD47-91F8C15DA799}">
      <text>
        <r>
          <rPr>
            <sz val="10"/>
            <color indexed="81"/>
            <rFont val="Arial"/>
            <family val="2"/>
          </rPr>
          <t>Original - _x000D_
809,360_x000D_
Change Order - _x000D_
68,594</t>
        </r>
      </text>
    </comment>
    <comment ref="E21" authorId="0" shapeId="0" xr:uid="{C6B695B3-69CE-415C-B334-2DD89D7C0102}">
      <text>
        <r>
          <rPr>
            <sz val="10"/>
            <color indexed="81"/>
            <rFont val="Arial"/>
            <family val="2"/>
          </rPr>
          <t>Original - _x000D_
1,388,000_x000D_
Change Order - _x000D_
2,962</t>
        </r>
      </text>
    </comment>
    <comment ref="E25" authorId="0" shapeId="0" xr:uid="{FD1E44F1-DCF2-4F98-A8ED-E051A3355A19}">
      <text>
        <r>
          <rPr>
            <sz val="10"/>
            <color indexed="81"/>
            <rFont val="Arial"/>
            <family val="2"/>
          </rPr>
          <t>Original - _x000D_
4,192,700_x000D_
Change Order - _x000D_
-464,005</t>
        </r>
      </text>
    </comment>
    <comment ref="E34" authorId="0" shapeId="0" xr:uid="{E4338EC9-642A-4951-A3FF-1673A2AAF4A0}">
      <text>
        <r>
          <rPr>
            <sz val="10"/>
            <color indexed="81"/>
            <rFont val="Arial"/>
            <family val="2"/>
          </rPr>
          <t>Original - _x000D_
2,683,800_x000D_
Change Order - _x000D_
376,059</t>
        </r>
      </text>
    </comment>
    <comment ref="E35" authorId="0" shapeId="0" xr:uid="{AE883226-D1BC-4585-95A5-C03B4AA4D17D}">
      <text>
        <r>
          <rPr>
            <sz val="10"/>
            <color indexed="81"/>
            <rFont val="Arial"/>
            <family val="2"/>
          </rPr>
          <t>Original - _x000D_
5,044,700_x000D_
Change Order - _x000D_
50,991</t>
        </r>
      </text>
    </comment>
    <comment ref="E36" authorId="0" shapeId="0" xr:uid="{60C9ED32-DF6F-4403-9011-958DC5F75237}">
      <text>
        <r>
          <rPr>
            <sz val="10"/>
            <color indexed="81"/>
            <rFont val="Arial"/>
            <family val="2"/>
          </rPr>
          <t>Original - _x000D_
5,497,220_x000D_
Change Order - _x000D_
-283,877</t>
        </r>
      </text>
    </comment>
    <comment ref="E37" authorId="0" shapeId="0" xr:uid="{19EC2357-0034-4106-9E09-D06299F2E722}">
      <text>
        <r>
          <rPr>
            <sz val="10"/>
            <color indexed="81"/>
            <rFont val="Arial"/>
            <family val="2"/>
          </rPr>
          <t>Original - _x000D_
2,674,200_x000D_
Change Order - _x000D_
-112,937</t>
        </r>
      </text>
    </comment>
    <comment ref="E38" authorId="0" shapeId="0" xr:uid="{E8739110-3572-4288-A5E9-EB00EDF3ECBD}">
      <text>
        <r>
          <rPr>
            <sz val="10"/>
            <color indexed="81"/>
            <rFont val="Arial"/>
            <family val="2"/>
          </rPr>
          <t>Original - _x000D_
1,215,192_x000D_
Change Order - _x000D_
74,992</t>
        </r>
      </text>
    </comment>
    <comment ref="E39" authorId="0" shapeId="0" xr:uid="{F7B57672-6979-470C-A39C-8FD12E6DE026}">
      <text>
        <r>
          <rPr>
            <sz val="10"/>
            <color indexed="81"/>
            <rFont val="Arial"/>
            <family val="2"/>
          </rPr>
          <t>Original - _x000D_
1,580,400_x000D_
Change Order - _x000D_
282,666</t>
        </r>
      </text>
    </comment>
    <comment ref="E41" authorId="0" shapeId="0" xr:uid="{6AD72A03-D45E-44EA-A4AD-FF4A3547F91D}">
      <text>
        <r>
          <rPr>
            <sz val="10"/>
            <color indexed="81"/>
            <rFont val="Arial"/>
            <family val="2"/>
          </rPr>
          <t>Original - _x000D_
253,700_x000D_
Change Order - _x000D_
20,466</t>
        </r>
      </text>
    </comment>
    <comment ref="E42" authorId="0" shapeId="0" xr:uid="{44932360-5A93-4AB5-A136-ED1C15EEBC0E}">
      <text>
        <r>
          <rPr>
            <sz val="10"/>
            <color indexed="81"/>
            <rFont val="Arial"/>
            <family val="2"/>
          </rPr>
          <t>Original - _x000D_
550,900_x000D_
Change Order - _x000D_
245,155</t>
        </r>
      </text>
    </comment>
    <comment ref="E43" authorId="0" shapeId="0" xr:uid="{CA1816B1-C547-41C0-BD3D-21F1BDF5063B}">
      <text>
        <r>
          <rPr>
            <sz val="10"/>
            <color indexed="81"/>
            <rFont val="Arial"/>
            <family val="2"/>
          </rPr>
          <t>Original - _x000D_
426,800_x000D_
Change Order - _x000D_
24,454</t>
        </r>
      </text>
    </comment>
    <comment ref="E45" authorId="0" shapeId="0" xr:uid="{A6500561-FD89-4849-B47F-3C8F0F6903EF}">
      <text>
        <r>
          <rPr>
            <sz val="10"/>
            <color indexed="81"/>
            <rFont val="Arial"/>
            <family val="2"/>
          </rPr>
          <t>Original - _x000D_
299,326_x000D_
Change Order - _x000D_
14,760</t>
        </r>
      </text>
    </comment>
    <comment ref="E46" authorId="0" shapeId="0" xr:uid="{22E9195B-73FF-485E-A675-CFEFB61CFDF7}">
      <text>
        <r>
          <rPr>
            <sz val="10"/>
            <color indexed="81"/>
            <rFont val="Arial"/>
            <family val="2"/>
          </rPr>
          <t>Original - _x000D_
264,800_x000D_
Change Order - _x000D_
14,444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824ECEF7-C5AD-4383-AA91-E7A1FB482326}">
      <text>
        <r>
          <rPr>
            <sz val="10"/>
            <color indexed="81"/>
            <rFont val="Arial"/>
            <family val="2"/>
          </rPr>
          <t>Original - _x000D_
1,009,810_x000D_
Change Order - _x000D_
164,373</t>
        </r>
      </text>
    </comment>
    <comment ref="E11" authorId="0" shapeId="0" xr:uid="{B0495815-E4AD-4C7C-A48F-ED1340F575DE}">
      <text>
        <r>
          <rPr>
            <sz val="10"/>
            <color indexed="81"/>
            <rFont val="Arial"/>
            <family val="2"/>
          </rPr>
          <t>Original - _x000D_
1,146,000_x000D_
Change Order - _x000D_
113,398</t>
        </r>
      </text>
    </comment>
    <comment ref="E12" authorId="0" shapeId="0" xr:uid="{76A6985C-33E7-479C-A3C7-3DF593D0F562}">
      <text>
        <r>
          <rPr>
            <sz val="10"/>
            <color indexed="81"/>
            <rFont val="Arial"/>
            <family val="2"/>
          </rPr>
          <t>Original - _x000D_
5,892,421_x000D_
Change Order - _x000D_
6,718,928</t>
        </r>
      </text>
    </comment>
    <comment ref="E13" authorId="0" shapeId="0" xr:uid="{F93A41F0-8D4C-480E-A19B-B85536EF40B0}">
      <text>
        <r>
          <rPr>
            <sz val="10"/>
            <color indexed="81"/>
            <rFont val="Arial"/>
            <family val="2"/>
          </rPr>
          <t>Original - _x000D_
13,434,443_x000D_
Change Order - _x000D_
471,093</t>
        </r>
      </text>
    </comment>
    <comment ref="E14" authorId="0" shapeId="0" xr:uid="{9C1E2974-C752-4996-A388-A01CB910EFC4}">
      <text>
        <r>
          <rPr>
            <sz val="10"/>
            <color indexed="81"/>
            <rFont val="Arial"/>
            <family val="2"/>
          </rPr>
          <t>Original - _x000D_
2,276,400_x000D_
Change Order - _x000D_
820,068</t>
        </r>
      </text>
    </comment>
    <comment ref="E15" authorId="0" shapeId="0" xr:uid="{A9AD448D-24BE-4F96-8A93-71E478670CE2}">
      <text>
        <r>
          <rPr>
            <sz val="10"/>
            <color indexed="81"/>
            <rFont val="Arial"/>
            <family val="2"/>
          </rPr>
          <t>Original - _x000D_
25,433,800_x000D_
Change Order - _x000D_
830,778</t>
        </r>
      </text>
    </comment>
    <comment ref="E16" authorId="0" shapeId="0" xr:uid="{249A3680-ECFC-4A6E-91EA-4EFB8E9680C7}">
      <text>
        <r>
          <rPr>
            <sz val="10"/>
            <color indexed="81"/>
            <rFont val="Arial"/>
            <family val="2"/>
          </rPr>
          <t>Original - _x000D_
35,444,090_x000D_
Change Order - _x000D_
3,202,273</t>
        </r>
      </text>
    </comment>
    <comment ref="E17" authorId="0" shapeId="0" xr:uid="{7BDF846A-05C3-49D6-A393-72A6B01A24A6}">
      <text>
        <r>
          <rPr>
            <sz val="10"/>
            <color indexed="81"/>
            <rFont val="Arial"/>
            <family val="2"/>
          </rPr>
          <t>Original - _x000D_
305,900_x000D_
Change Order - _x000D_
105,951</t>
        </r>
      </text>
    </comment>
    <comment ref="E18" authorId="0" shapeId="0" xr:uid="{BCF8499B-AFBA-43B4-BEB0-A2BF768A11C2}">
      <text>
        <r>
          <rPr>
            <sz val="10"/>
            <color indexed="81"/>
            <rFont val="Arial"/>
            <family val="2"/>
          </rPr>
          <t>Original - _x000D_
1,190,560_x000D_
Change Order - _x000D_
33,514</t>
        </r>
      </text>
    </comment>
    <comment ref="E19" authorId="0" shapeId="0" xr:uid="{15A1698E-C94B-494E-A6B9-B54114C21B5E}">
      <text>
        <r>
          <rPr>
            <sz val="10"/>
            <color indexed="81"/>
            <rFont val="Arial"/>
            <family val="2"/>
          </rPr>
          <t>Original - _x000D_
809,360_x000D_
Change Order - _x000D_
68,594</t>
        </r>
      </text>
    </comment>
    <comment ref="E21" authorId="0" shapeId="0" xr:uid="{CE60D260-6B48-4E0F-9AF1-228C695C518D}">
      <text>
        <r>
          <rPr>
            <sz val="10"/>
            <color indexed="81"/>
            <rFont val="Arial"/>
            <family val="2"/>
          </rPr>
          <t>Original - _x000D_
1,388,000_x000D_
Change Order - _x000D_
2,962</t>
        </r>
      </text>
    </comment>
    <comment ref="E25" authorId="0" shapeId="0" xr:uid="{D0F0A42B-F570-4E73-8D76-C084E82D2853}">
      <text>
        <r>
          <rPr>
            <sz val="10"/>
            <color indexed="81"/>
            <rFont val="Arial"/>
            <family val="2"/>
          </rPr>
          <t>Original - _x000D_
4,192,700_x000D_
Change Order - _x000D_
-464,005</t>
        </r>
      </text>
    </comment>
    <comment ref="E34" authorId="0" shapeId="0" xr:uid="{9B80301F-9DEA-4FD5-967F-6771066CD9E5}">
      <text>
        <r>
          <rPr>
            <sz val="10"/>
            <color indexed="81"/>
            <rFont val="Arial"/>
            <family val="2"/>
          </rPr>
          <t>Original - _x000D_
2,683,800_x000D_
Change Order - _x000D_
376,059</t>
        </r>
      </text>
    </comment>
    <comment ref="E35" authorId="0" shapeId="0" xr:uid="{C7B740E8-4F49-4E11-9913-2FDC3862BF47}">
      <text>
        <r>
          <rPr>
            <sz val="10"/>
            <color indexed="81"/>
            <rFont val="Arial"/>
            <family val="2"/>
          </rPr>
          <t>Original - _x000D_
5,044,700_x000D_
Change Order - _x000D_
50,991</t>
        </r>
      </text>
    </comment>
    <comment ref="E36" authorId="0" shapeId="0" xr:uid="{283B8D2E-4BBE-45FC-8387-25951D5096FB}">
      <text>
        <r>
          <rPr>
            <sz val="10"/>
            <color indexed="81"/>
            <rFont val="Arial"/>
            <family val="2"/>
          </rPr>
          <t>Original - _x000D_
5,497,220_x000D_
Change Order - _x000D_
-283,877</t>
        </r>
      </text>
    </comment>
    <comment ref="E37" authorId="0" shapeId="0" xr:uid="{D5F2BBFB-D9A7-4C94-9861-9BEB1549D23B}">
      <text>
        <r>
          <rPr>
            <sz val="10"/>
            <color indexed="81"/>
            <rFont val="Arial"/>
            <family val="2"/>
          </rPr>
          <t>Original - _x000D_
2,674,200_x000D_
Change Order - _x000D_
-112,937</t>
        </r>
      </text>
    </comment>
    <comment ref="E38" authorId="0" shapeId="0" xr:uid="{F361C51C-95CF-40DC-81CD-029037BAB1E2}">
      <text>
        <r>
          <rPr>
            <sz val="10"/>
            <color indexed="81"/>
            <rFont val="Arial"/>
            <family val="2"/>
          </rPr>
          <t>Original - _x000D_
1,215,192_x000D_
Change Order - _x000D_
74,992</t>
        </r>
      </text>
    </comment>
    <comment ref="E39" authorId="0" shapeId="0" xr:uid="{92C5DA53-ACCA-4A14-8909-84797F37DE01}">
      <text>
        <r>
          <rPr>
            <sz val="10"/>
            <color indexed="81"/>
            <rFont val="Arial"/>
            <family val="2"/>
          </rPr>
          <t>Original - _x000D_
1,580,400_x000D_
Change Order - _x000D_
282,666</t>
        </r>
      </text>
    </comment>
    <comment ref="E41" authorId="0" shapeId="0" xr:uid="{119D60BB-20D5-4BDA-BFC2-191CB48C2201}">
      <text>
        <r>
          <rPr>
            <sz val="10"/>
            <color indexed="81"/>
            <rFont val="Arial"/>
            <family val="2"/>
          </rPr>
          <t>Original - _x000D_
253,700_x000D_
Change Order - _x000D_
20,466</t>
        </r>
      </text>
    </comment>
    <comment ref="E42" authorId="0" shapeId="0" xr:uid="{B8AD6DCE-7E16-48CB-A171-E9E403A3D269}">
      <text>
        <r>
          <rPr>
            <sz val="10"/>
            <color indexed="81"/>
            <rFont val="Arial"/>
            <family val="2"/>
          </rPr>
          <t>Original - _x000D_
550,900_x000D_
Change Order - _x000D_
245,155</t>
        </r>
      </text>
    </comment>
    <comment ref="E43" authorId="0" shapeId="0" xr:uid="{A381EF98-44C6-428A-BDEE-FD7C40A5EBED}">
      <text>
        <r>
          <rPr>
            <sz val="10"/>
            <color indexed="81"/>
            <rFont val="Arial"/>
            <family val="2"/>
          </rPr>
          <t>Original - _x000D_
426,800_x000D_
Change Order - _x000D_
24,454</t>
        </r>
      </text>
    </comment>
    <comment ref="E45" authorId="0" shapeId="0" xr:uid="{0CBB6361-E12C-4C20-8311-2F958A987B12}">
      <text>
        <r>
          <rPr>
            <sz val="10"/>
            <color indexed="81"/>
            <rFont val="Arial"/>
            <family val="2"/>
          </rPr>
          <t>Original - _x000D_
299,326_x000D_
Change Order - _x000D_
14,760</t>
        </r>
      </text>
    </comment>
    <comment ref="E46" authorId="0" shapeId="0" xr:uid="{0A8DB80E-203C-453F-A17C-C88B8F4BD6F3}">
      <text>
        <r>
          <rPr>
            <sz val="10"/>
            <color indexed="81"/>
            <rFont val="Arial"/>
            <family val="2"/>
          </rPr>
          <t>Original - _x000D_
264,800_x000D_
Change Order - _x000D_
14,444</t>
        </r>
      </text>
    </comment>
  </commentList>
</comments>
</file>

<file path=xl/sharedStrings.xml><?xml version="1.0" encoding="utf-8"?>
<sst xmlns="http://schemas.openxmlformats.org/spreadsheetml/2006/main" count="5220" uniqueCount="766">
  <si>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</si>
  <si>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</si>
  <si>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</si>
  <si>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</si>
  <si>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</si>
  <si>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</si>
  <si>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</si>
  <si>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</si>
  <si>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</si>
  <si>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</si>
  <si>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</si>
  <si>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</si>
  <si>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</si>
  <si>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</si>
  <si>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</si>
  <si>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</si>
  <si>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</si>
  <si>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</si>
  <si>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</si>
  <si>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</si>
  <si>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</si>
  <si>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</si>
  <si>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</si>
  <si>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</si>
  <si>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</si>
  <si>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</si>
  <si>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</si>
  <si>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</si>
  <si>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</si>
  <si>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</si>
  <si>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</si>
  <si>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</si>
  <si>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</si>
  <si>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</si>
  <si>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</si>
  <si>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</si>
  <si>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</si>
  <si>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</si>
  <si>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</si>
  <si>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</si>
  <si>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</si>
  <si>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</si>
  <si>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</si>
  <si>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</si>
  <si>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</si>
  <si>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</si>
  <si>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</si>
  <si>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</si>
  <si>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</si>
  <si>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</si>
  <si>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</si>
  <si>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</si>
  <si>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</si>
  <si>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</si>
  <si>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</si>
  <si>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</si>
  <si>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</si>
  <si>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</si>
  <si>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</si>
  <si>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</si>
  <si>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</si>
  <si>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</si>
  <si>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</si>
  <si>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</si>
  <si>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</si>
  <si>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</si>
  <si>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</si>
  <si>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</si>
  <si>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</si>
  <si>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</si>
  <si>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</si>
  <si>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</si>
  <si>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</si>
  <si>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</si>
  <si>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</si>
  <si>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</si>
  <si>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</si>
  <si>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</si>
  <si>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</si>
  <si>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</si>
  <si>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</si>
  <si>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</si>
  <si>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</si>
  <si>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</si>
  <si>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</si>
  <si>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</si>
  <si>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</si>
  <si>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</si>
  <si>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</si>
  <si>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</si>
  <si>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</si>
  <si>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</si>
  <si>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</si>
  <si>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</si>
  <si>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</si>
  <si>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</si>
  <si>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</si>
  <si>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</si>
  <si>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</si>
  <si>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</si>
  <si>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</si>
  <si>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</si>
  <si>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</si>
  <si>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</si>
  <si>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</si>
  <si>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</si>
  <si>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</si>
  <si>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</si>
  <si>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</si>
  <si>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</si>
  <si>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</si>
  <si>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</si>
  <si>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</si>
  <si>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</si>
  <si>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</si>
  <si>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</si>
  <si>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</si>
  <si>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</si>
  <si>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</si>
  <si>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</si>
  <si>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</si>
  <si>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</si>
  <si>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</si>
  <si>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</si>
  <si>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</si>
  <si>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</si>
  <si>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</si>
  <si>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</si>
  <si>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</si>
  <si>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</si>
  <si>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</si>
  <si>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</si>
  <si>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</si>
  <si>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</si>
  <si>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</si>
  <si>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</si>
  <si>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</si>
  <si>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</si>
  <si>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</si>
  <si>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</si>
  <si>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</si>
  <si>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</si>
  <si>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</si>
  <si>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</si>
  <si>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</si>
  <si>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</si>
  <si>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</si>
  <si>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</si>
  <si>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</si>
  <si>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</si>
  <si>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</si>
  <si>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</si>
  <si>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</si>
  <si>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</si>
  <si>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</si>
  <si>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</si>
  <si>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</si>
  <si>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</si>
  <si>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</si>
  <si>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</si>
  <si>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</si>
  <si>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</si>
  <si>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</si>
  <si>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</si>
  <si>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</si>
  <si>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</si>
  <si>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</si>
  <si>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</si>
  <si>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</si>
  <si>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</si>
  <si>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</si>
  <si>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</si>
  <si>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</si>
  <si>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</si>
  <si>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</si>
  <si>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</si>
  <si>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</si>
  <si>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</si>
  <si>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</si>
  <si>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</si>
  <si>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</si>
  <si>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</si>
  <si>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</si>
  <si>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</si>
  <si>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</si>
  <si>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</si>
  <si>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</si>
  <si>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</si>
  <si>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</si>
  <si>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</si>
  <si>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</si>
  <si>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</si>
  <si>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</si>
  <si>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</si>
  <si>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</si>
  <si>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</si>
  <si>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</si>
  <si>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</si>
  <si>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</si>
  <si>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</si>
  <si>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</si>
  <si>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</si>
  <si>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</si>
  <si>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</si>
  <si>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</si>
  <si>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</si>
  <si>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</si>
  <si>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</si>
  <si>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</si>
  <si>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</si>
  <si>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</si>
  <si>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</si>
  <si>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</si>
  <si>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</si>
  <si>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</si>
  <si>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</si>
  <si>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</si>
  <si>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</si>
  <si>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</si>
  <si>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</si>
  <si>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</si>
  <si>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</si>
  <si>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</si>
  <si>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</si>
  <si>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</si>
  <si>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</si>
  <si>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</si>
  <si>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</si>
  <si>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</si>
  <si>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</si>
  <si>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</si>
  <si>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</si>
  <si>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</si>
  <si>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</si>
  <si>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</si>
  <si>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</si>
  <si>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</si>
  <si>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</si>
  <si>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</si>
  <si>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</si>
  <si>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</si>
  <si>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</si>
  <si>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</si>
  <si>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</si>
  <si>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</si>
  <si>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</si>
  <si>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</si>
  <si>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</si>
  <si>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</si>
  <si>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</si>
  <si>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</si>
  <si>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</si>
  <si>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</si>
  <si>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</si>
  <si>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</si>
  <si>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</si>
  <si>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</si>
  <si>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</si>
  <si>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</si>
  <si>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</si>
  <si>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</si>
  <si>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</si>
  <si>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</si>
  <si>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</si>
  <si>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</si>
  <si>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</si>
  <si>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</si>
  <si>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</si>
  <si>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</si>
  <si>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</si>
  <si>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</si>
  <si>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</si>
  <si>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</si>
  <si>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</si>
  <si>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</si>
  <si>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</si>
  <si>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</si>
  <si>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</si>
  <si>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</si>
  <si>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</si>
  <si>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</si>
  <si>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</si>
  <si>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</si>
  <si>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</si>
  <si>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</si>
  <si>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</si>
  <si>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</si>
  <si>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</si>
  <si>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</si>
  <si>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</si>
  <si>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</si>
  <si>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</si>
  <si>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</si>
  <si>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</si>
  <si>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</si>
  <si>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</si>
  <si>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</si>
  <si>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</si>
  <si>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</si>
  <si>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</si>
  <si>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</si>
  <si>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</si>
  <si>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</si>
  <si>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</si>
  <si>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</si>
  <si>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</si>
  <si>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</si>
  <si>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</si>
  <si>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</si>
  <si>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</si>
  <si>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</si>
  <si>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</si>
  <si>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</si>
  <si>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</si>
  <si>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</si>
  <si>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</si>
  <si>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</si>
  <si>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</si>
  <si>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</si>
  <si>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</si>
  <si>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</si>
  <si>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</si>
  <si>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</si>
  <si>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</si>
  <si>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</si>
  <si>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</si>
  <si>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</si>
  <si>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</si>
  <si>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</si>
  <si>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</si>
  <si>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</si>
  <si>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</si>
  <si>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</si>
  <si>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</si>
  <si>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</si>
  <si>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</si>
  <si>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</si>
  <si>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</si>
  <si>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</si>
  <si>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</si>
  <si>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</si>
  <si>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</si>
  <si>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</si>
  <si>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</si>
  <si>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</si>
  <si>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</si>
  <si>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</si>
  <si>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</si>
  <si>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</si>
  <si>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</si>
  <si>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</si>
  <si>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</si>
  <si>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</si>
  <si>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</si>
  <si>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</si>
  <si>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</si>
  <si>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</si>
  <si>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</si>
  <si>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</si>
  <si>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</si>
  <si>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</si>
  <si>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</si>
  <si>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</si>
  <si>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</si>
  <si>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</si>
  <si>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</si>
  <si>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</si>
  <si>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</si>
  <si>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</si>
  <si>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</si>
  <si>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</si>
  <si>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</si>
  <si>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</si>
  <si>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</si>
  <si>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</si>
  <si>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</si>
  <si>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</si>
  <si>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</si>
  <si>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</si>
  <si>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</si>
  <si>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</si>
  <si>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</si>
  <si>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</si>
  <si>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</si>
  <si>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</si>
  <si>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</si>
  <si>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</si>
  <si>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</si>
  <si>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</si>
  <si>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</si>
  <si>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</si>
  <si>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</si>
  <si>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</si>
  <si>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</si>
  <si>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</si>
  <si>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</si>
  <si>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</si>
  <si>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</si>
  <si>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</si>
  <si>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</si>
  <si>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</si>
  <si>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</si>
  <si>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</si>
  <si>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</si>
  <si>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</si>
  <si>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</si>
  <si>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</si>
  <si>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</si>
  <si>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</si>
  <si>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</si>
  <si>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</si>
  <si>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</si>
  <si>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</si>
  <si>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</si>
  <si>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</si>
  <si>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</si>
  <si>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</si>
  <si>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</si>
  <si>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</si>
  <si>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</si>
  <si>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</si>
  <si>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</si>
  <si>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</si>
  <si>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</si>
  <si>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</si>
  <si>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</si>
  <si>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</si>
  <si>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</si>
  <si>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</si>
  <si>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</si>
  <si>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</si>
  <si>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</si>
  <si>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</si>
  <si>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</si>
  <si>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</si>
  <si>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</si>
  <si>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</si>
  <si>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</si>
  <si>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</si>
  <si>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</si>
  <si>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</si>
  <si>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</si>
  <si>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</si>
  <si>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</si>
  <si>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</si>
  <si>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</si>
  <si>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</si>
  <si>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</si>
  <si>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</si>
  <si>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</si>
  <si>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</si>
  <si>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</si>
  <si>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</si>
  <si>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</si>
  <si>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</si>
  <si>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</si>
  <si>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</si>
  <si>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</si>
  <si>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</si>
  <si>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</si>
  <si>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</si>
  <si>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</si>
  <si>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</si>
  <si>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</si>
  <si>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</si>
  <si>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</si>
  <si>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</si>
  <si>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</si>
  <si>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</si>
  <si>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</si>
  <si>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</si>
  <si>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</si>
  <si>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</si>
  <si>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</si>
  <si>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</si>
  <si>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</si>
  <si>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</si>
  <si>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</si>
  <si>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</si>
  <si>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</si>
  <si>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</si>
  <si>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</si>
  <si>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</si>
  <si>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</si>
  <si>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</si>
  <si>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</si>
  <si>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</si>
  <si>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</si>
  <si>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</si>
  <si>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</si>
  <si>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</si>
  <si>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</si>
  <si>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</si>
  <si>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</si>
  <si>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</si>
  <si>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</si>
  <si>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</si>
  <si>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</si>
  <si>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</si>
  <si>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</si>
  <si>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</si>
  <si>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</si>
  <si>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</si>
  <si>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</si>
  <si>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</si>
  <si>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</si>
  <si>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</si>
  <si>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</si>
  <si>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</si>
  <si>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</si>
  <si>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</si>
  <si>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</si>
  <si>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</si>
  <si>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</si>
  <si>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</si>
  <si>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</si>
  <si>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</si>
  <si>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</si>
  <si>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</si>
  <si>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</si>
  <si>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</si>
  <si>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</si>
  <si>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</si>
  <si>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</si>
  <si>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</si>
  <si>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</si>
  <si>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</si>
  <si>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</si>
  <si>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</si>
  <si>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</si>
  <si>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</si>
  <si>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</si>
  <si>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</si>
  <si>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</si>
  <si>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</si>
  <si>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</si>
  <si>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</si>
  <si>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</si>
  <si>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</si>
  <si>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</si>
  <si>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</si>
  <si>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</si>
  <si>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</si>
  <si>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</si>
  <si>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</si>
  <si>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</si>
  <si>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</si>
  <si>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</si>
  <si>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</si>
  <si>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</si>
  <si>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</si>
  <si>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</si>
  <si>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</si>
  <si>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</si>
  <si>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</si>
  <si>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</si>
  <si>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</si>
  <si>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</si>
  <si>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</si>
  <si>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</si>
  <si>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</si>
  <si>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</si>
  <si>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</si>
  <si>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</si>
  <si>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</si>
  <si>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</si>
  <si>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</si>
  <si>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</si>
  <si>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</si>
  <si>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</si>
  <si>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</si>
  <si>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</si>
  <si>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</si>
  <si>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</si>
  <si>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</si>
  <si>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</si>
  <si>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</si>
  <si>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</si>
  <si>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</si>
  <si>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</si>
  <si>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</si>
  <si>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</si>
  <si>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</si>
  <si>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</si>
  <si>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</si>
  <si>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</si>
  <si>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</si>
  <si>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</si>
  <si>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</si>
  <si>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</si>
  <si>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</si>
  <si>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</si>
  <si>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</si>
  <si>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</si>
  <si>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</si>
  <si>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</si>
  <si>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</si>
  <si>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</si>
  <si>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</si>
  <si>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</si>
  <si>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</si>
  <si>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</si>
  <si>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</si>
  <si>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</si>
  <si>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</si>
  <si>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</si>
  <si>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</si>
  <si>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</si>
  <si>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</si>
  <si>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</si>
  <si>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</si>
  <si>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</si>
  <si>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</si>
  <si>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</si>
  <si>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</si>
  <si>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</si>
  <si>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</si>
  <si>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</si>
  <si>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</si>
  <si>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</si>
  <si>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</si>
  <si>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</si>
  <si>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</si>
  <si>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</si>
  <si>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</si>
  <si>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</si>
  <si>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</si>
  <si>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</si>
  <si>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</si>
  <si>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</si>
  <si>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</si>
  <si>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</si>
  <si>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</si>
  <si>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 xml:space="preserve">  Open Jobs</t>
  </si>
  <si>
    <t>0000000000000000</t>
  </si>
  <si>
    <t>Addison Kimbler-Cantu</t>
  </si>
  <si>
    <t>Bryan Evans</t>
  </si>
  <si>
    <t xml:space="preserve">  Closed Jobs</t>
  </si>
  <si>
    <t>Company 15 Grand Totals</t>
  </si>
  <si>
    <t>Company 15 Open Job Totals</t>
  </si>
  <si>
    <t>Company 15 Closed Job Totals</t>
  </si>
  <si>
    <t>ExcelImport</t>
  </si>
  <si>
    <t>52</t>
  </si>
  <si>
    <t xml:space="preserve"> FRESNO</t>
  </si>
  <si>
    <t>Division 52</t>
  </si>
  <si>
    <t xml:space="preserve">    Graham Hill Water Treatment Plant Facility Improvements -Ph1</t>
  </si>
  <si>
    <t xml:space="preserve">    Graham Hill WTP Facility Improvements -Mgmt Chg Out</t>
  </si>
  <si>
    <t>52.8566.</t>
  </si>
  <si>
    <t xml:space="preserve">    City of Visalia Water Reclamation Facility RPGS SCR System</t>
  </si>
  <si>
    <t>Ruben Moreno</t>
  </si>
  <si>
    <t>52.8586.</t>
  </si>
  <si>
    <t xml:space="preserve">    WTP/WWTP/RWSP Phase B Expansion - Phase 1</t>
  </si>
  <si>
    <t>52.8634.</t>
  </si>
  <si>
    <t xml:space="preserve">    City of Huron -  Water Trtmt Plant Imp. Ph 2</t>
  </si>
  <si>
    <t>David Gomez</t>
  </si>
  <si>
    <t>52.8636.</t>
  </si>
  <si>
    <t xml:space="preserve">    Anaergia M1W Digester Mixing Project</t>
  </si>
  <si>
    <t>Peter Rees</t>
  </si>
  <si>
    <t>52.8637.</t>
  </si>
  <si>
    <t xml:space="preserve">    Root Creek Water District - Groundwater Blending &amp; Arsenic</t>
  </si>
  <si>
    <t>Luis Perez</t>
  </si>
  <si>
    <t>52.8640.</t>
  </si>
  <si>
    <t xml:space="preserve">    Dos Palos WTP Replacement Project</t>
  </si>
  <si>
    <t>Tyler Caglia</t>
  </si>
  <si>
    <t>52.8668.</t>
  </si>
  <si>
    <t xml:space="preserve">    Cal Water - Salinas Station 57</t>
  </si>
  <si>
    <t>Erick Baeza</t>
  </si>
  <si>
    <t>52.8678.</t>
  </si>
  <si>
    <t xml:space="preserve">    Well 15 &amp; Generator Improvement Projects</t>
  </si>
  <si>
    <t>52.8687.</t>
  </si>
  <si>
    <t xml:space="preserve">    Salinas Station 205</t>
  </si>
  <si>
    <t>52.8692.</t>
  </si>
  <si>
    <t xml:space="preserve">    Clovis South NESM T&amp;M</t>
  </si>
  <si>
    <t>52.8697.</t>
  </si>
  <si>
    <t xml:space="preserve">    City of Tulare - Industrial WWTP Dewatering Improvements Pro</t>
  </si>
  <si>
    <t>Jacob Leal</t>
  </si>
  <si>
    <t>52.8698.</t>
  </si>
  <si>
    <t xml:space="preserve">    Tesoro Viejo RWSP Liner Repair</t>
  </si>
  <si>
    <t>52.8704.</t>
  </si>
  <si>
    <t xml:space="preserve">    City of Visalia - Solids Handling Improvements Project</t>
  </si>
  <si>
    <t>52.8705.</t>
  </si>
  <si>
    <t xml:space="preserve">    Cal Water - Visalia Station 200 - New Storage Tank &amp; Booster</t>
  </si>
  <si>
    <t>Maria Diaz-Ayon</t>
  </si>
  <si>
    <t>52.8707.</t>
  </si>
  <si>
    <t xml:space="preserve">    Westside Water Tank and Pump Station</t>
  </si>
  <si>
    <t>Alex Cortez</t>
  </si>
  <si>
    <t>52.8708.</t>
  </si>
  <si>
    <t xml:space="preserve">    CSA 44A Wastewater Improvements</t>
  </si>
  <si>
    <t>52.8711.</t>
  </si>
  <si>
    <t xml:space="preserve">    Tesoro Viejo ARV Replacement</t>
  </si>
  <si>
    <t>52.8712.</t>
  </si>
  <si>
    <t xml:space="preserve">    City of Avenal WWTP Gearbox Repair</t>
  </si>
  <si>
    <t>52.8713.</t>
  </si>
  <si>
    <t xml:space="preserve">    City of Visalia - Remove &amp; Replace Chain and Flight Mechanic</t>
  </si>
  <si>
    <t>52.8714.</t>
  </si>
  <si>
    <t xml:space="preserve">    NESM- VCH Digging Water Line T&amp;M</t>
  </si>
  <si>
    <t xml:space="preserve">  Division 52 Open Job Totals</t>
  </si>
  <si>
    <t>52.8567.</t>
  </si>
  <si>
    <t xml:space="preserve">    City of Modesto - Grayson Well 69</t>
  </si>
  <si>
    <t>52.8604.</t>
  </si>
  <si>
    <t xml:space="preserve">    Project No. 20-2, Well 20-A TCP Mitigation</t>
  </si>
  <si>
    <t>52.8628.</t>
  </si>
  <si>
    <t xml:space="preserve">    City of Tulare Well 4-3 Equipping &amp; I Drive Pipeline Proj.</t>
  </si>
  <si>
    <t>52.8631.</t>
  </si>
  <si>
    <t xml:space="preserve">    Gunner Ranch- Well 1 Equipping and Site Improvements</t>
  </si>
  <si>
    <t>52.8652.</t>
  </si>
  <si>
    <t xml:space="preserve">    Salinas 77 Booster Station</t>
  </si>
  <si>
    <t>52.8658.</t>
  </si>
  <si>
    <t xml:space="preserve">    Visalia Station 98 Water Storage Tank &amp; Booster Site</t>
  </si>
  <si>
    <t>52.8663.</t>
  </si>
  <si>
    <t xml:space="preserve">    RCWD - Ag Well 277 Conversion Project</t>
  </si>
  <si>
    <t>52.8670.</t>
  </si>
  <si>
    <t xml:space="preserve">    Cal Water - King City Station 10</t>
  </si>
  <si>
    <t>52.8677.</t>
  </si>
  <si>
    <t xml:space="preserve">    CSA 22C Tank and PW2 Site Improvements</t>
  </si>
  <si>
    <t>52.8685.</t>
  </si>
  <si>
    <t xml:space="preserve">    WWTP Nitrate Reduction</t>
  </si>
  <si>
    <t>52.8693.</t>
  </si>
  <si>
    <t xml:space="preserve">    NESM - VCH Service Meter Connections</t>
  </si>
  <si>
    <t>52.8667.</t>
  </si>
  <si>
    <t xml:space="preserve">    Cal Water Salinas Station 33</t>
  </si>
  <si>
    <t>52.8674.</t>
  </si>
  <si>
    <t xml:space="preserve">    City of Hanford WWTP Standby Influent Pump Install</t>
  </si>
  <si>
    <t>52.8680.</t>
  </si>
  <si>
    <t xml:space="preserve">    Orange Cove West Clarifier T&amp;M</t>
  </si>
  <si>
    <t>52.8682.</t>
  </si>
  <si>
    <t xml:space="preserve">    Fresno - Overhead 2025 FY</t>
  </si>
  <si>
    <t>52.8683.</t>
  </si>
  <si>
    <t xml:space="preserve">    Fresno - Estimating 2025 FY</t>
  </si>
  <si>
    <t>52.8684.</t>
  </si>
  <si>
    <t xml:space="preserve">    Lakeland Radial Gate Repair (T&amp;M)</t>
  </si>
  <si>
    <t>52.8686.</t>
  </si>
  <si>
    <t xml:space="preserve">    Root Creek Water District Groundwater - 48-Inch RCP Repair</t>
  </si>
  <si>
    <t>52.8688.</t>
  </si>
  <si>
    <t xml:space="preserve">    Valley Children's Hospital NESM Trench Limits</t>
  </si>
  <si>
    <t>52.8689.</t>
  </si>
  <si>
    <t xml:space="preserve">    City of Sanger WWTP- Remove and Install Valves T&amp;M</t>
  </si>
  <si>
    <t>52.8690.</t>
  </si>
  <si>
    <t xml:space="preserve">    City of Dinuba WWTP Rake Replacement</t>
  </si>
  <si>
    <t>52.8691.</t>
  </si>
  <si>
    <t xml:space="preserve">    County of Fresno - Quail Lakes Repair at Bodega Bay Rd</t>
  </si>
  <si>
    <t>52.8694.</t>
  </si>
  <si>
    <t xml:space="preserve">    Pixley WWTF - STM-Aerotor Repair</t>
  </si>
  <si>
    <t>52.8695.</t>
  </si>
  <si>
    <t xml:space="preserve">    LSC GO Trash Enclosure</t>
  </si>
  <si>
    <t>52.8696.</t>
  </si>
  <si>
    <t xml:space="preserve">    Hot Tap for APC- Tule River Parkway</t>
  </si>
  <si>
    <t>52.8699.</t>
  </si>
  <si>
    <t xml:space="preserve">    City of Hanford WWTP Repair T&amp;M</t>
  </si>
  <si>
    <t>52.8700.</t>
  </si>
  <si>
    <t xml:space="preserve">    LSC GO Misc. Work</t>
  </si>
  <si>
    <t>52.8701.</t>
  </si>
  <si>
    <t xml:space="preserve">    County of Fresno - 47 Water</t>
  </si>
  <si>
    <t>52.8702.</t>
  </si>
  <si>
    <t xml:space="preserve">    NESM- FUSD Wilson Elementary T&amp;M</t>
  </si>
  <si>
    <t>52.8703.</t>
  </si>
  <si>
    <t xml:space="preserve">    County of Fresno - CSA 47 Egret Point Water Line Repair</t>
  </si>
  <si>
    <t>52.8706.</t>
  </si>
  <si>
    <t xml:space="preserve">    City of Hanford WWTP Weld Repair T&amp;M 2</t>
  </si>
  <si>
    <t>52.8709.</t>
  </si>
  <si>
    <t xml:space="preserve">    County of Fresno - 47.1 Water</t>
  </si>
  <si>
    <t>52.8710.</t>
  </si>
  <si>
    <t xml:space="preserve">    City of Dinuba WWTP Bar Screen Motor Bracket Repair</t>
  </si>
  <si>
    <t>52.8715.</t>
  </si>
  <si>
    <t xml:space="preserve">    NESM- Vitro Glass Plant Concrete Pad T&amp;M</t>
  </si>
  <si>
    <t>Division 52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</si>
</sst>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642</v>
      </c>
      <c r="C5" s="17" t="s">
        <v>643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x/mJ7yyc/Yzs0m2JuDxr4Le29ACvR5sQ/K3v1ZyKga7Rs2o38rytx8QWfFoOCRiOUYH5aSfK8Wg+DIBvuVv0fA==" saltValue="DEDiqsGZIJc56DvQ7vlq0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644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633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560</v>
      </c>
      <c r="B9" s="232" t="s">
        <v>645</v>
      </c>
      <c r="C9" s="232" t="s">
        <v>636</v>
      </c>
      <c r="D9" s="233"/>
      <c r="E9" s="234">
        <v>1174182.73</v>
      </c>
      <c r="F9" s="235">
        <v>1174182.73</v>
      </c>
      <c r="G9" s="236"/>
      <c r="H9" s="104"/>
      <c r="I9" s="237">
        <v>1174182.73</v>
      </c>
      <c r="J9" s="248"/>
      <c r="K9" s="239"/>
      <c r="L9" s="8">
        <v>1152291.8999999999</v>
      </c>
      <c r="M9" s="240">
        <v>1174182.73</v>
      </c>
      <c r="N9" s="72"/>
      <c r="O9" s="100"/>
      <c r="P9" s="9">
        <f t="shared" si="13"/>
        <v>0</v>
      </c>
      <c r="Q9" s="9">
        <v>0</v>
      </c>
      <c r="R9" s="9">
        <f t="shared" si="15"/>
        <v>0</v>
      </c>
      <c r="S9" s="152">
        <v>46059</v>
      </c>
      <c r="T9" s="10"/>
      <c r="U9" s="23">
        <f t="shared" si="16"/>
        <v>0.98150165264311118</v>
      </c>
      <c r="V9" s="11">
        <f t="shared" si="17"/>
        <v>1152462.29</v>
      </c>
      <c r="W9" s="11">
        <f t="shared" si="18"/>
        <v>1152462.29</v>
      </c>
      <c r="X9" s="8">
        <v>1152462.29</v>
      </c>
      <c r="Y9" s="9">
        <f t="shared" si="19"/>
        <v>0</v>
      </c>
      <c r="Z9" s="70"/>
      <c r="AA9" s="72"/>
      <c r="AB9" s="108"/>
      <c r="AC9" s="9">
        <v>0</v>
      </c>
      <c r="AD9" s="9">
        <f t="shared" si="22"/>
        <v>0</v>
      </c>
      <c r="AE9" s="10"/>
      <c r="AF9" s="24">
        <v>0.99820424515543782</v>
      </c>
      <c r="AG9" s="11">
        <v>983287.59</v>
      </c>
      <c r="AH9" s="8">
        <v>983287.59</v>
      </c>
      <c r="AI9" s="9">
        <v>186681.5526158904</v>
      </c>
      <c r="AJ9" s="9">
        <v>0</v>
      </c>
      <c r="AK9" s="10"/>
      <c r="AL9" s="11">
        <f t="shared" si="24"/>
        <v>169174.70000000007</v>
      </c>
      <c r="AM9" s="8">
        <v>169174.7</v>
      </c>
      <c r="AN9" s="9">
        <f t="shared" si="26"/>
        <v>-186681.5526158904</v>
      </c>
      <c r="AO9" s="9">
        <f t="shared" si="27"/>
        <v>0</v>
      </c>
      <c r="AP9" s="10"/>
      <c r="AQ9" s="25">
        <f t="shared" si="28"/>
        <v>21720.439999999944</v>
      </c>
      <c r="AR9" s="25">
        <f t="shared" si="29"/>
        <v>21720.439999999944</v>
      </c>
      <c r="AS9" s="25">
        <f t="shared" si="30"/>
        <v>0</v>
      </c>
      <c r="AT9" s="10"/>
      <c r="AU9" s="12">
        <v>1134038.1299999999</v>
      </c>
      <c r="AV9" s="12">
        <f t="shared" si="31"/>
        <v>18424.160000000149</v>
      </c>
      <c r="AW9" s="12" t="str">
        <f t="shared" si="32"/>
        <v xml:space="preserve"> 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1174182.73</v>
      </c>
      <c r="BF9" s="15">
        <v>1174182.73</v>
      </c>
      <c r="BG9" s="15"/>
      <c r="BH9" s="15">
        <v>1134038.1299999999</v>
      </c>
      <c r="BI9" s="15">
        <v>1152462.29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-18253.64000000013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/>
      <c r="CC9" s="245" t="s">
        <v>641</v>
      </c>
      <c r="CD9" s="241">
        <v>0</v>
      </c>
      <c r="CE9" s="247">
        <v>1172073.8999999999</v>
      </c>
      <c r="CF9" s="247">
        <v>985056.51</v>
      </c>
      <c r="CG9" s="247">
        <v>1172073.8999999999</v>
      </c>
      <c r="CH9" s="247">
        <v>985056.51</v>
      </c>
      <c r="CI9" s="246" t="s">
        <v>634</v>
      </c>
      <c r="CJ9" s="247">
        <v>1152462.29</v>
      </c>
      <c r="CK9" s="247">
        <v>169174.7</v>
      </c>
      <c r="CL9" s="247">
        <v>1134038.1299999999</v>
      </c>
      <c r="CM9" s="247">
        <v>0</v>
      </c>
    </row>
    <row r="10" spans="1:102" x14ac:dyDescent="0.25">
      <c r="A10" s="231" t="s">
        <v>561</v>
      </c>
      <c r="B10" s="232" t="s">
        <v>646</v>
      </c>
      <c r="C10" s="232" t="s">
        <v>636</v>
      </c>
      <c r="D10" s="233"/>
      <c r="E10" s="234">
        <v>0</v>
      </c>
      <c r="F10" s="235">
        <v>0</v>
      </c>
      <c r="G10" s="236"/>
      <c r="H10" s="104"/>
      <c r="I10" s="237">
        <f t="shared" si="11"/>
        <v>0</v>
      </c>
      <c r="J10" s="248"/>
      <c r="K10" s="239"/>
      <c r="L10" s="8">
        <v>-257737.33</v>
      </c>
      <c r="M10" s="240">
        <v>-293392.63</v>
      </c>
      <c r="N10" s="72"/>
      <c r="O10" s="100"/>
      <c r="P10" s="9">
        <f t="shared" si="13"/>
        <v>293392.63</v>
      </c>
      <c r="Q10" s="9">
        <v>293392.63</v>
      </c>
      <c r="R10" s="9">
        <f t="shared" si="15"/>
        <v>0</v>
      </c>
      <c r="S10" s="152">
        <v>46059</v>
      </c>
      <c r="T10" s="10"/>
      <c r="U10" s="23">
        <f t="shared" si="16"/>
        <v>0.9999748119098969</v>
      </c>
      <c r="V10" s="11">
        <f t="shared" si="17"/>
        <v>0</v>
      </c>
      <c r="W10" s="11">
        <f t="shared" si="18"/>
        <v>0</v>
      </c>
      <c r="X10" s="8">
        <v>-293385.24</v>
      </c>
      <c r="Y10" s="9">
        <f t="shared" si="19"/>
        <v>293385.24</v>
      </c>
      <c r="Z10" s="70">
        <v>293385.24</v>
      </c>
      <c r="AA10" s="72"/>
      <c r="AB10" s="108"/>
      <c r="AC10" s="9">
        <v>293392.63</v>
      </c>
      <c r="AD10" s="9">
        <f t="shared" si="22"/>
        <v>-7.3900000000139698</v>
      </c>
      <c r="AE10" s="10"/>
      <c r="AF10" s="24">
        <v>0.99807365735901366</v>
      </c>
      <c r="AG10" s="11">
        <v>-263680.84000000003</v>
      </c>
      <c r="AH10" s="8">
        <v>-263680.84000000003</v>
      </c>
      <c r="AI10" s="9">
        <v>507.93964570306707</v>
      </c>
      <c r="AJ10" s="9">
        <v>264189.76</v>
      </c>
      <c r="AK10" s="10"/>
      <c r="AL10" s="11">
        <f t="shared" si="24"/>
        <v>263680.84000000003</v>
      </c>
      <c r="AM10" s="8">
        <v>-29704.400000000001</v>
      </c>
      <c r="AN10" s="9">
        <f t="shared" si="26"/>
        <v>292877.30035429692</v>
      </c>
      <c r="AO10" s="9">
        <f t="shared" si="27"/>
        <v>29195.479999999981</v>
      </c>
      <c r="AP10" s="10"/>
      <c r="AQ10" s="25">
        <f t="shared" si="28"/>
        <v>0</v>
      </c>
      <c r="AR10" s="25">
        <f t="shared" si="29"/>
        <v>-7.3900000000139698</v>
      </c>
      <c r="AS10" s="25">
        <f t="shared" si="30"/>
        <v>7.3900000000139698</v>
      </c>
      <c r="AT10" s="10"/>
      <c r="AU10" s="12">
        <v>0</v>
      </c>
      <c r="AV10" s="12">
        <f t="shared" si="31"/>
        <v>0</v>
      </c>
      <c r="AW10" s="12">
        <f t="shared" si="32"/>
        <v>0</v>
      </c>
      <c r="AX10" s="241"/>
      <c r="AY10" s="242"/>
      <c r="AZ10" s="241"/>
      <c r="BA10" s="241"/>
      <c r="BB10" s="243"/>
      <c r="BC10" s="242"/>
      <c r="BD10" s="242" t="s">
        <v>630</v>
      </c>
      <c r="BE10" s="241">
        <v>0</v>
      </c>
      <c r="BF10" s="15">
        <v>-293392.63</v>
      </c>
      <c r="BG10" s="15">
        <v>293385.24</v>
      </c>
      <c r="BH10" s="241">
        <v>0</v>
      </c>
      <c r="BI10" s="15">
        <v>-293385.24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293353.69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>
        <v>293385.24</v>
      </c>
      <c r="CC10" s="245" t="s">
        <v>641</v>
      </c>
      <c r="CD10" s="241">
        <v>0</v>
      </c>
      <c r="CE10" s="247">
        <v>-263680.84000000003</v>
      </c>
      <c r="CF10" s="247">
        <v>-264189.76</v>
      </c>
      <c r="CG10" s="247">
        <v>-263680.84000000003</v>
      </c>
      <c r="CH10" s="247">
        <v>-264189.76</v>
      </c>
      <c r="CI10" s="246" t="s">
        <v>634</v>
      </c>
      <c r="CJ10" s="247">
        <v>-293385.24</v>
      </c>
      <c r="CK10" s="247">
        <v>-29704.400000000001</v>
      </c>
      <c r="CL10" s="247">
        <v>0</v>
      </c>
      <c r="CM10" s="247">
        <v>0</v>
      </c>
    </row>
    <row r="11" spans="1:102" x14ac:dyDescent="0.25">
      <c r="A11" s="231" t="s">
        <v>647</v>
      </c>
      <c r="B11" s="232" t="s">
        <v>648</v>
      </c>
      <c r="C11" s="232" t="s">
        <v>649</v>
      </c>
      <c r="D11" s="233"/>
      <c r="E11" s="234">
        <v>1259398</v>
      </c>
      <c r="F11" s="235">
        <v>1259398</v>
      </c>
      <c r="G11" s="236"/>
      <c r="H11" s="104"/>
      <c r="I11" s="237">
        <v>1259398</v>
      </c>
      <c r="J11" s="248"/>
      <c r="K11" s="239"/>
      <c r="L11" s="8">
        <v>1026412.53</v>
      </c>
      <c r="M11" s="240">
        <v>1029398</v>
      </c>
      <c r="N11" s="72"/>
      <c r="O11" s="100"/>
      <c r="P11" s="9">
        <f t="shared" si="13"/>
        <v>230000</v>
      </c>
      <c r="Q11" s="9">
        <v>230000</v>
      </c>
      <c r="R11" s="9">
        <f t="shared" si="15"/>
        <v>0</v>
      </c>
      <c r="S11" s="152">
        <v>46081</v>
      </c>
      <c r="T11" s="10"/>
      <c r="U11" s="23">
        <f t="shared" si="16"/>
        <v>0.99458231898643679</v>
      </c>
      <c r="V11" s="11">
        <f t="shared" si="17"/>
        <v>1252574.9833668806</v>
      </c>
      <c r="W11" s="11">
        <f t="shared" si="18"/>
        <v>1252574.98</v>
      </c>
      <c r="X11" s="8">
        <v>1023821.05</v>
      </c>
      <c r="Y11" s="9">
        <f t="shared" si="19"/>
        <v>228753.92999999993</v>
      </c>
      <c r="Z11" s="70">
        <v>228753.93</v>
      </c>
      <c r="AA11" s="72"/>
      <c r="AB11" s="108"/>
      <c r="AC11" s="9">
        <v>230000</v>
      </c>
      <c r="AD11" s="9">
        <f t="shared" si="22"/>
        <v>-1246.070000000007</v>
      </c>
      <c r="AE11" s="10"/>
      <c r="AF11" s="24">
        <v>0.97380220115843241</v>
      </c>
      <c r="AG11" s="11">
        <v>994790.56</v>
      </c>
      <c r="AH11" s="8">
        <v>994790.56</v>
      </c>
      <c r="AI11" s="9">
        <v>199484.63711214392</v>
      </c>
      <c r="AJ11" s="9">
        <v>223974.51</v>
      </c>
      <c r="AK11" s="10"/>
      <c r="AL11" s="11">
        <f t="shared" si="24"/>
        <v>257784.41999999993</v>
      </c>
      <c r="AM11" s="8">
        <v>29030.49</v>
      </c>
      <c r="AN11" s="9">
        <f t="shared" si="26"/>
        <v>29269.29288785602</v>
      </c>
      <c r="AO11" s="9">
        <f t="shared" si="27"/>
        <v>4779.4199999999837</v>
      </c>
      <c r="AP11" s="10"/>
      <c r="AQ11" s="25">
        <f t="shared" si="28"/>
        <v>6823.0200000000186</v>
      </c>
      <c r="AR11" s="25">
        <f t="shared" si="29"/>
        <v>5576.9499999999534</v>
      </c>
      <c r="AS11" s="25">
        <f t="shared" si="30"/>
        <v>1246.070000000007</v>
      </c>
      <c r="AT11" s="10"/>
      <c r="AU11" s="12">
        <v>1242053</v>
      </c>
      <c r="AV11" s="12">
        <f t="shared" si="31"/>
        <v>10521.979999999981</v>
      </c>
      <c r="AW11" s="12" t="str">
        <f t="shared" si="32"/>
        <v xml:space="preserve"> 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1259398</v>
      </c>
      <c r="BF11" s="15">
        <v>1029398</v>
      </c>
      <c r="BG11" s="15">
        <v>228753.93</v>
      </c>
      <c r="BH11" s="15">
        <v>1259398</v>
      </c>
      <c r="BI11" s="15">
        <v>1029398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230000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>
        <v>228753.93</v>
      </c>
      <c r="CC11" s="245" t="s">
        <v>641</v>
      </c>
      <c r="CD11" s="241">
        <v>0</v>
      </c>
      <c r="CE11" s="241">
        <v>1226404.29</v>
      </c>
      <c r="CF11" s="241">
        <v>1021553</v>
      </c>
      <c r="CG11" s="241">
        <v>1226404.29</v>
      </c>
      <c r="CH11" s="241">
        <v>1021553</v>
      </c>
      <c r="CI11" s="246" t="s">
        <v>634</v>
      </c>
      <c r="CJ11" s="247">
        <v>1023821.05</v>
      </c>
      <c r="CK11" s="247">
        <v>29030.49</v>
      </c>
      <c r="CL11" s="247">
        <v>1242053</v>
      </c>
      <c r="CM11" s="247">
        <v>0</v>
      </c>
    </row>
    <row r="12" spans="1:102" x14ac:dyDescent="0.25">
      <c r="A12" s="231" t="s">
        <v>650</v>
      </c>
      <c r="B12" s="232" t="s">
        <v>651</v>
      </c>
      <c r="C12" s="232" t="s">
        <v>649</v>
      </c>
      <c r="D12" s="233"/>
      <c r="E12" s="234">
        <v>12611349</v>
      </c>
      <c r="F12" s="235">
        <v>12611349</v>
      </c>
      <c r="G12" s="236"/>
      <c r="H12" s="104"/>
      <c r="I12" s="237">
        <v>12611349</v>
      </c>
      <c r="J12" s="248"/>
      <c r="K12" s="239"/>
      <c r="L12" s="8">
        <v>10622570.99</v>
      </c>
      <c r="M12" s="240">
        <v>10661349</v>
      </c>
      <c r="N12" s="71"/>
      <c r="O12" s="100"/>
      <c r="P12" s="9">
        <f t="shared" si="13"/>
        <v>1950000</v>
      </c>
      <c r="Q12" s="9">
        <v>1950000</v>
      </c>
      <c r="R12" s="9">
        <f t="shared" si="15"/>
        <v>0</v>
      </c>
      <c r="S12" s="152">
        <v>46053</v>
      </c>
      <c r="T12" s="10"/>
      <c r="U12" s="23">
        <f t="shared" si="16"/>
        <v>0.99091313303785478</v>
      </c>
      <c r="V12" s="11">
        <f t="shared" si="17"/>
        <v>12496751.349423816</v>
      </c>
      <c r="W12" s="11">
        <f t="shared" si="18"/>
        <v>12496932.42</v>
      </c>
      <c r="X12" s="8">
        <v>10564470.74</v>
      </c>
      <c r="Y12" s="9">
        <f t="shared" si="19"/>
        <v>1932461.6799999997</v>
      </c>
      <c r="Z12" s="70">
        <v>1932461.68</v>
      </c>
      <c r="AA12" s="72"/>
      <c r="AB12" s="108"/>
      <c r="AC12" s="9">
        <v>1950000</v>
      </c>
      <c r="AD12" s="9">
        <f t="shared" si="22"/>
        <v>-17538.320000000065</v>
      </c>
      <c r="AE12" s="10"/>
      <c r="AF12" s="24">
        <v>0.95517298804681205</v>
      </c>
      <c r="AG12" s="11">
        <v>10231769.109999999</v>
      </c>
      <c r="AH12" s="8">
        <v>10231769.109999999</v>
      </c>
      <c r="AI12" s="9">
        <v>1274251.8200506587</v>
      </c>
      <c r="AJ12" s="9">
        <v>1757780.01</v>
      </c>
      <c r="AK12" s="10"/>
      <c r="AL12" s="11">
        <f t="shared" si="24"/>
        <v>2265163.3100000005</v>
      </c>
      <c r="AM12" s="8">
        <v>332701.63</v>
      </c>
      <c r="AN12" s="9">
        <f t="shared" si="26"/>
        <v>658209.85994934104</v>
      </c>
      <c r="AO12" s="9">
        <f t="shared" si="27"/>
        <v>174681.66999999993</v>
      </c>
      <c r="AP12" s="10"/>
      <c r="AQ12" s="25">
        <f t="shared" si="28"/>
        <v>114416.58000000007</v>
      </c>
      <c r="AR12" s="25">
        <f t="shared" si="29"/>
        <v>96878.259999999776</v>
      </c>
      <c r="AS12" s="25">
        <f t="shared" si="30"/>
        <v>17538.320000000065</v>
      </c>
      <c r="AT12" s="10"/>
      <c r="AU12" s="12">
        <v>12611349</v>
      </c>
      <c r="AV12" s="12" t="str">
        <f t="shared" si="31"/>
        <v xml:space="preserve"> </v>
      </c>
      <c r="AW12" s="12">
        <f t="shared" si="32"/>
        <v>114416.58000000007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12611349</v>
      </c>
      <c r="BF12" s="15">
        <v>10661349</v>
      </c>
      <c r="BG12" s="15">
        <v>1932461.68</v>
      </c>
      <c r="BH12" s="15">
        <v>12611349</v>
      </c>
      <c r="BI12" s="15">
        <v>10661349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1880000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>
        <v>1932461.68</v>
      </c>
      <c r="CC12" s="245" t="s">
        <v>641</v>
      </c>
      <c r="CD12" s="241">
        <v>0</v>
      </c>
      <c r="CE12" s="241">
        <v>12046007.449999999</v>
      </c>
      <c r="CF12" s="241">
        <v>10711954</v>
      </c>
      <c r="CG12" s="241">
        <v>12046007.449999999</v>
      </c>
      <c r="CH12" s="241">
        <v>10711954</v>
      </c>
      <c r="CI12" s="246" t="s">
        <v>634</v>
      </c>
      <c r="CJ12" s="247">
        <v>10564470.74</v>
      </c>
      <c r="CK12" s="247">
        <v>332701.63</v>
      </c>
      <c r="CL12" s="247">
        <v>12611349</v>
      </c>
      <c r="CM12" s="247">
        <v>0</v>
      </c>
    </row>
    <row r="13" spans="1:102" x14ac:dyDescent="0.25">
      <c r="A13" s="231" t="s">
        <v>652</v>
      </c>
      <c r="B13" s="232" t="s">
        <v>653</v>
      </c>
      <c r="C13" s="232" t="s">
        <v>654</v>
      </c>
      <c r="D13" s="233"/>
      <c r="E13" s="234">
        <v>13905536.359999999</v>
      </c>
      <c r="F13" s="235">
        <v>13905536.359999999</v>
      </c>
      <c r="G13" s="236"/>
      <c r="H13" s="104"/>
      <c r="I13" s="237">
        <v>13892722.74</v>
      </c>
      <c r="J13" s="248"/>
      <c r="K13" s="239"/>
      <c r="L13" s="8">
        <v>13183163.92</v>
      </c>
      <c r="M13" s="240">
        <v>13190722.74</v>
      </c>
      <c r="N13" s="71"/>
      <c r="O13" s="100"/>
      <c r="P13" s="9">
        <f t="shared" si="13"/>
        <v>702000</v>
      </c>
      <c r="Q13" s="9">
        <v>702000</v>
      </c>
      <c r="R13" s="9">
        <f t="shared" si="15"/>
        <v>0</v>
      </c>
      <c r="S13" s="152">
        <v>46148</v>
      </c>
      <c r="T13" s="10"/>
      <c r="U13" s="23">
        <f t="shared" si="16"/>
        <v>0.88653499512491463</v>
      </c>
      <c r="V13" s="11">
        <f t="shared" si="17"/>
        <v>12316384.88657769</v>
      </c>
      <c r="W13" s="11">
        <f t="shared" si="18"/>
        <v>12317077.85</v>
      </c>
      <c r="X13" s="8">
        <v>11694037.32</v>
      </c>
      <c r="Y13" s="9">
        <f t="shared" si="19"/>
        <v>623040.52999999933</v>
      </c>
      <c r="Z13" s="70">
        <v>623040.53</v>
      </c>
      <c r="AA13" s="71"/>
      <c r="AB13" s="108"/>
      <c r="AC13" s="9">
        <v>702000</v>
      </c>
      <c r="AD13" s="9">
        <f t="shared" si="22"/>
        <v>-78959.469999999972</v>
      </c>
      <c r="AE13" s="10"/>
      <c r="AF13" s="24">
        <v>0.40174869888619241</v>
      </c>
      <c r="AG13" s="11">
        <v>5199071.2</v>
      </c>
      <c r="AH13" s="8">
        <v>5199071.2</v>
      </c>
      <c r="AI13" s="9">
        <v>-2954693.4882151582</v>
      </c>
      <c r="AJ13" s="9">
        <v>277972.01</v>
      </c>
      <c r="AK13" s="10"/>
      <c r="AL13" s="11">
        <f t="shared" si="24"/>
        <v>7118006.6499999994</v>
      </c>
      <c r="AM13" s="8">
        <v>6494966.1200000001</v>
      </c>
      <c r="AN13" s="9">
        <f t="shared" si="26"/>
        <v>3577734.0182151576</v>
      </c>
      <c r="AO13" s="9">
        <f t="shared" si="27"/>
        <v>345068.52</v>
      </c>
      <c r="AP13" s="10"/>
      <c r="AQ13" s="25">
        <f t="shared" si="28"/>
        <v>1575644.8900000006</v>
      </c>
      <c r="AR13" s="25">
        <f t="shared" si="29"/>
        <v>1496685.42</v>
      </c>
      <c r="AS13" s="25">
        <f t="shared" si="30"/>
        <v>78959.469999999972</v>
      </c>
      <c r="AT13" s="10"/>
      <c r="AU13" s="12">
        <v>13074794.699999999</v>
      </c>
      <c r="AV13" s="12" t="str">
        <f t="shared" si="31"/>
        <v xml:space="preserve"> </v>
      </c>
      <c r="AW13" s="12">
        <f t="shared" si="32"/>
        <v>757716.84999999963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13892722.74</v>
      </c>
      <c r="BF13" s="15">
        <v>13190722.74</v>
      </c>
      <c r="BG13" s="15">
        <v>623040.53</v>
      </c>
      <c r="BH13" s="15">
        <v>13892722.74</v>
      </c>
      <c r="BI13" s="15">
        <v>13190722.74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702000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>
        <v>623040.53</v>
      </c>
      <c r="CC13" s="245" t="s">
        <v>641</v>
      </c>
      <c r="CD13" s="241">
        <v>0</v>
      </c>
      <c r="CE13" s="241">
        <v>5586521.4199999999</v>
      </c>
      <c r="CF13" s="241">
        <v>12941102.77</v>
      </c>
      <c r="CG13" s="241">
        <v>5586521.4199999999</v>
      </c>
      <c r="CH13" s="241">
        <v>12941102.77</v>
      </c>
      <c r="CI13" s="246" t="s">
        <v>634</v>
      </c>
      <c r="CJ13" s="247">
        <v>11694037.32</v>
      </c>
      <c r="CK13" s="247">
        <v>6494966.1200000001</v>
      </c>
      <c r="CL13" s="247">
        <v>13074794.699999999</v>
      </c>
      <c r="CM13" s="247">
        <v>0</v>
      </c>
    </row>
    <row r="14" spans="1:102" x14ac:dyDescent="0.25">
      <c r="A14" s="231" t="s">
        <v>655</v>
      </c>
      <c r="B14" s="232" t="s">
        <v>656</v>
      </c>
      <c r="C14" s="232" t="s">
        <v>657</v>
      </c>
      <c r="D14" s="233"/>
      <c r="E14" s="234">
        <v>3096468</v>
      </c>
      <c r="F14" s="235">
        <v>3096468</v>
      </c>
      <c r="G14" s="236"/>
      <c r="H14" s="104"/>
      <c r="I14" s="237">
        <v>3642197</v>
      </c>
      <c r="J14" s="248"/>
      <c r="K14" s="239"/>
      <c r="L14" s="8">
        <v>2904031.45</v>
      </c>
      <c r="M14" s="240">
        <v>3367197</v>
      </c>
      <c r="N14" s="72"/>
      <c r="O14" s="100"/>
      <c r="P14" s="9">
        <f t="shared" si="13"/>
        <v>275000</v>
      </c>
      <c r="Q14" s="9">
        <v>310000</v>
      </c>
      <c r="R14" s="9">
        <f t="shared" si="15"/>
        <v>-35000</v>
      </c>
      <c r="S14" s="152">
        <v>46081</v>
      </c>
      <c r="T14" s="10"/>
      <c r="U14" s="23">
        <f t="shared" si="16"/>
        <v>0.99988799586124599</v>
      </c>
      <c r="V14" s="11">
        <f t="shared" si="17"/>
        <v>3641789.0588618424</v>
      </c>
      <c r="W14" s="11">
        <f t="shared" si="18"/>
        <v>3641807.6399999997</v>
      </c>
      <c r="X14" s="8">
        <v>3366819.86</v>
      </c>
      <c r="Y14" s="9">
        <f t="shared" si="19"/>
        <v>274987.7799999998</v>
      </c>
      <c r="Z14" s="70">
        <v>274987.78000000003</v>
      </c>
      <c r="AA14" s="72"/>
      <c r="AB14" s="108"/>
      <c r="AC14" s="9">
        <v>310000</v>
      </c>
      <c r="AD14" s="9">
        <f t="shared" si="22"/>
        <v>-35012.219999999972</v>
      </c>
      <c r="AE14" s="10"/>
      <c r="AF14" s="24">
        <v>0.72960806451612914</v>
      </c>
      <c r="AG14" s="11">
        <v>1456589.54</v>
      </c>
      <c r="AH14" s="8">
        <v>1456589.54</v>
      </c>
      <c r="AI14" s="9">
        <v>191746.70488990308</v>
      </c>
      <c r="AJ14" s="9">
        <v>204319.71</v>
      </c>
      <c r="AK14" s="10"/>
      <c r="AL14" s="11">
        <f t="shared" si="24"/>
        <v>2185218.0999999996</v>
      </c>
      <c r="AM14" s="8">
        <v>1910230.32</v>
      </c>
      <c r="AN14" s="9">
        <f t="shared" si="26"/>
        <v>83241.075110096717</v>
      </c>
      <c r="AO14" s="9">
        <f t="shared" si="27"/>
        <v>70668.070000000036</v>
      </c>
      <c r="AP14" s="10"/>
      <c r="AQ14" s="25">
        <f t="shared" si="28"/>
        <v>389.36000000033528</v>
      </c>
      <c r="AR14" s="25">
        <f t="shared" si="29"/>
        <v>377.14000000013039</v>
      </c>
      <c r="AS14" s="25">
        <f t="shared" si="30"/>
        <v>12.21999999997206</v>
      </c>
      <c r="AT14" s="10"/>
      <c r="AU14" s="12">
        <v>3065635.6</v>
      </c>
      <c r="AV14" s="12">
        <f t="shared" si="31"/>
        <v>576172.03999999957</v>
      </c>
      <c r="AW14" s="12" t="str">
        <f t="shared" si="32"/>
        <v xml:space="preserve"> 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3642197</v>
      </c>
      <c r="BF14" s="15">
        <v>3367197</v>
      </c>
      <c r="BG14" s="15">
        <v>274987.78000000003</v>
      </c>
      <c r="BH14" s="15">
        <v>3656112</v>
      </c>
      <c r="BI14" s="15">
        <v>3381112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310000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>
        <v>274987.78000000003</v>
      </c>
      <c r="CC14" s="245" t="s">
        <v>641</v>
      </c>
      <c r="CD14" s="241">
        <v>0</v>
      </c>
      <c r="CE14" s="241">
        <v>2259207.8199999998</v>
      </c>
      <c r="CF14" s="241">
        <v>1996400</v>
      </c>
      <c r="CG14" s="241">
        <v>2259207.8199999998</v>
      </c>
      <c r="CH14" s="241">
        <v>1996400</v>
      </c>
      <c r="CI14" s="246" t="s">
        <v>634</v>
      </c>
      <c r="CJ14" s="247">
        <v>3366819.86</v>
      </c>
      <c r="CK14" s="247">
        <v>1910230.32</v>
      </c>
      <c r="CL14" s="247">
        <v>3065635.6</v>
      </c>
      <c r="CM14" s="247">
        <v>0</v>
      </c>
    </row>
    <row r="15" spans="1:102" x14ac:dyDescent="0.25">
      <c r="A15" s="231" t="s">
        <v>658</v>
      </c>
      <c r="B15" s="232" t="s">
        <v>659</v>
      </c>
      <c r="C15" s="232" t="s">
        <v>660</v>
      </c>
      <c r="D15" s="233"/>
      <c r="E15" s="234">
        <v>26264577.649999999</v>
      </c>
      <c r="F15" s="235">
        <v>26264577.649999999</v>
      </c>
      <c r="G15" s="236"/>
      <c r="H15" s="104"/>
      <c r="I15" s="237">
        <v>26264577.649999999</v>
      </c>
      <c r="J15" s="248"/>
      <c r="K15" s="239"/>
      <c r="L15" s="8">
        <v>24435357.370000001</v>
      </c>
      <c r="M15" s="240">
        <v>24614577.649999999</v>
      </c>
      <c r="N15" s="72"/>
      <c r="O15" s="100"/>
      <c r="P15" s="9">
        <f t="shared" si="13"/>
        <v>1650000</v>
      </c>
      <c r="Q15" s="9">
        <v>1650000</v>
      </c>
      <c r="R15" s="9">
        <f t="shared" si="15"/>
        <v>0</v>
      </c>
      <c r="S15" s="152">
        <v>46081</v>
      </c>
      <c r="T15" s="10"/>
      <c r="U15" s="23">
        <f t="shared" si="16"/>
        <v>0.99023267336053611</v>
      </c>
      <c r="V15" s="11">
        <f t="shared" si="17"/>
        <v>26008042.941044886</v>
      </c>
      <c r="W15" s="11">
        <f t="shared" si="18"/>
        <v>26008052.330000002</v>
      </c>
      <c r="X15" s="8">
        <v>24374159.030000001</v>
      </c>
      <c r="Y15" s="9">
        <f t="shared" si="19"/>
        <v>1633893.3000000007</v>
      </c>
      <c r="Z15" s="70">
        <v>1633893.3</v>
      </c>
      <c r="AA15" s="71"/>
      <c r="AB15" s="108"/>
      <c r="AC15" s="9">
        <v>1650000</v>
      </c>
      <c r="AD15" s="9">
        <f t="shared" si="22"/>
        <v>-16106.699999999953</v>
      </c>
      <c r="AE15" s="10"/>
      <c r="AF15" s="24">
        <v>0.80484419416992981</v>
      </c>
      <c r="AG15" s="11">
        <v>19423707.359999999</v>
      </c>
      <c r="AH15" s="8">
        <v>19423707.359999999</v>
      </c>
      <c r="AI15" s="9">
        <v>-2410196.299299527</v>
      </c>
      <c r="AJ15" s="9">
        <v>1208391.76</v>
      </c>
      <c r="AK15" s="10"/>
      <c r="AL15" s="11">
        <f t="shared" si="24"/>
        <v>6584344.9700000025</v>
      </c>
      <c r="AM15" s="8">
        <v>4950451.67</v>
      </c>
      <c r="AN15" s="9">
        <f t="shared" si="26"/>
        <v>4044089.5992995277</v>
      </c>
      <c r="AO15" s="9">
        <f t="shared" si="27"/>
        <v>425501.54000000004</v>
      </c>
      <c r="AP15" s="10"/>
      <c r="AQ15" s="25">
        <f t="shared" si="28"/>
        <v>256525.31999999657</v>
      </c>
      <c r="AR15" s="25">
        <f t="shared" si="29"/>
        <v>240418.61999999732</v>
      </c>
      <c r="AS15" s="25">
        <f t="shared" si="30"/>
        <v>16106.699999999953</v>
      </c>
      <c r="AT15" s="10"/>
      <c r="AU15" s="12">
        <v>26264607</v>
      </c>
      <c r="AV15" s="12" t="str">
        <f t="shared" si="31"/>
        <v xml:space="preserve"> </v>
      </c>
      <c r="AW15" s="12">
        <f t="shared" si="32"/>
        <v>256554.66999999806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26264577.649999999</v>
      </c>
      <c r="BF15" s="15">
        <v>24614577.649999999</v>
      </c>
      <c r="BG15" s="15">
        <v>1633893.3</v>
      </c>
      <c r="BH15" s="15">
        <v>26264577.649999999</v>
      </c>
      <c r="BI15" s="15">
        <v>24614577.649999999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1650000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1633893.3</v>
      </c>
      <c r="CC15" s="245" t="s">
        <v>641</v>
      </c>
      <c r="CD15" s="241">
        <v>0</v>
      </c>
      <c r="CE15" s="241">
        <v>21138887.73</v>
      </c>
      <c r="CF15" s="241">
        <v>24133500</v>
      </c>
      <c r="CG15" s="241">
        <v>21138887.73</v>
      </c>
      <c r="CH15" s="241">
        <v>24133500</v>
      </c>
      <c r="CI15" s="246" t="s">
        <v>634</v>
      </c>
      <c r="CJ15" s="247">
        <v>24374159.030000001</v>
      </c>
      <c r="CK15" s="247">
        <v>4950451.67</v>
      </c>
      <c r="CL15" s="247">
        <v>26264607</v>
      </c>
      <c r="CM15" s="247">
        <v>0</v>
      </c>
    </row>
    <row r="16" spans="1:102" x14ac:dyDescent="0.25">
      <c r="A16" s="231" t="s">
        <v>661</v>
      </c>
      <c r="B16" s="232" t="s">
        <v>662</v>
      </c>
      <c r="C16" s="232" t="s">
        <v>663</v>
      </c>
      <c r="D16" s="233"/>
      <c r="E16" s="234">
        <v>38646363.159999996</v>
      </c>
      <c r="F16" s="235">
        <v>38646363.159999996</v>
      </c>
      <c r="G16" s="236"/>
      <c r="H16" s="104"/>
      <c r="I16" s="237">
        <v>38646363.159999996</v>
      </c>
      <c r="J16" s="248"/>
      <c r="K16" s="239"/>
      <c r="L16" s="8">
        <v>36540769.159999996</v>
      </c>
      <c r="M16" s="240">
        <v>36773040.159999996</v>
      </c>
      <c r="N16" s="72"/>
      <c r="O16" s="100"/>
      <c r="P16" s="9">
        <f t="shared" si="13"/>
        <v>1873323</v>
      </c>
      <c r="Q16" s="9">
        <v>1873323</v>
      </c>
      <c r="R16" s="9">
        <f t="shared" si="15"/>
        <v>0</v>
      </c>
      <c r="S16" s="152">
        <v>46129</v>
      </c>
      <c r="T16" s="10"/>
      <c r="U16" s="23">
        <f t="shared" si="16"/>
        <v>0.87350191064539939</v>
      </c>
      <c r="V16" s="11">
        <f t="shared" si="17"/>
        <v>33757672.059755974</v>
      </c>
      <c r="W16" s="11">
        <f t="shared" si="18"/>
        <v>33759580.409999996</v>
      </c>
      <c r="X16" s="8">
        <v>32121320.84</v>
      </c>
      <c r="Y16" s="9">
        <f t="shared" si="19"/>
        <v>1638259.5699999966</v>
      </c>
      <c r="Z16" s="70">
        <v>1638259.57</v>
      </c>
      <c r="AA16" s="72"/>
      <c r="AB16" s="108"/>
      <c r="AC16" s="9">
        <v>1873323</v>
      </c>
      <c r="AD16" s="9">
        <f t="shared" si="22"/>
        <v>-235063.42999999993</v>
      </c>
      <c r="AE16" s="10"/>
      <c r="AF16" s="24">
        <v>0.37511246193919662</v>
      </c>
      <c r="AG16" s="11">
        <v>13011122.26</v>
      </c>
      <c r="AH16" s="8">
        <v>13011122.26</v>
      </c>
      <c r="AI16" s="9">
        <v>-7573223.9638663474</v>
      </c>
      <c r="AJ16" s="9">
        <v>703966.84</v>
      </c>
      <c r="AK16" s="10"/>
      <c r="AL16" s="11">
        <f t="shared" si="24"/>
        <v>20748458.149999999</v>
      </c>
      <c r="AM16" s="8">
        <v>19110198.579999998</v>
      </c>
      <c r="AN16" s="9">
        <f t="shared" si="26"/>
        <v>9211483.533866344</v>
      </c>
      <c r="AO16" s="9">
        <f t="shared" si="27"/>
        <v>934292.7300000001</v>
      </c>
      <c r="AP16" s="10"/>
      <c r="AQ16" s="25">
        <f t="shared" si="28"/>
        <v>4886782.75</v>
      </c>
      <c r="AR16" s="25">
        <f t="shared" si="29"/>
        <v>4651719.3199999966</v>
      </c>
      <c r="AS16" s="25">
        <f t="shared" si="30"/>
        <v>235063.42999999993</v>
      </c>
      <c r="AT16" s="10"/>
      <c r="AU16" s="12">
        <v>35459838.909999996</v>
      </c>
      <c r="AV16" s="12" t="str">
        <f t="shared" si="31"/>
        <v xml:space="preserve"> </v>
      </c>
      <c r="AW16" s="12">
        <f t="shared" si="32"/>
        <v>1700258.5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38646363.159999996</v>
      </c>
      <c r="BF16" s="15">
        <v>36773040.159999996</v>
      </c>
      <c r="BG16" s="15">
        <v>1638259.57</v>
      </c>
      <c r="BH16" s="15">
        <v>38646363.159999996</v>
      </c>
      <c r="BI16" s="15">
        <v>36773040.159999996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1873323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>
        <v>1638259.57</v>
      </c>
      <c r="CC16" s="245" t="s">
        <v>641</v>
      </c>
      <c r="CD16" s="241">
        <v>0</v>
      </c>
      <c r="CE16" s="241">
        <v>14496714.58</v>
      </c>
      <c r="CF16" s="241">
        <v>34685923.770000003</v>
      </c>
      <c r="CG16" s="241">
        <v>14496714.58</v>
      </c>
      <c r="CH16" s="241">
        <v>34685923.770000003</v>
      </c>
      <c r="CI16" s="246" t="s">
        <v>634</v>
      </c>
      <c r="CJ16" s="247">
        <v>32121320.84</v>
      </c>
      <c r="CK16" s="247">
        <v>19110198.579999998</v>
      </c>
      <c r="CL16" s="247">
        <v>35459838.909999996</v>
      </c>
      <c r="CM16" s="247">
        <v>0</v>
      </c>
    </row>
    <row r="17" spans="1:91" x14ac:dyDescent="0.25">
      <c r="A17" s="231" t="s">
        <v>664</v>
      </c>
      <c r="B17" s="232" t="s">
        <v>665</v>
      </c>
      <c r="C17" s="232" t="s">
        <v>666</v>
      </c>
      <c r="D17" s="233"/>
      <c r="E17" s="234">
        <v>411851</v>
      </c>
      <c r="F17" s="235">
        <v>411851</v>
      </c>
      <c r="G17" s="236"/>
      <c r="H17" s="104"/>
      <c r="I17" s="237">
        <v>411851</v>
      </c>
      <c r="J17" s="248"/>
      <c r="K17" s="239"/>
      <c r="L17" s="8">
        <v>292936.84000000003</v>
      </c>
      <c r="M17" s="240">
        <v>376996</v>
      </c>
      <c r="N17" s="72"/>
      <c r="O17" s="100"/>
      <c r="P17" s="9">
        <f t="shared" si="13"/>
        <v>34855</v>
      </c>
      <c r="Q17" s="9">
        <v>36000</v>
      </c>
      <c r="R17" s="9">
        <f t="shared" si="15"/>
        <v>-1145</v>
      </c>
      <c r="S17" s="152">
        <v>46022</v>
      </c>
      <c r="T17" s="10"/>
      <c r="U17" s="23">
        <f t="shared" si="16"/>
        <v>0.94884473575316441</v>
      </c>
      <c r="V17" s="11">
        <f t="shared" si="17"/>
        <v>390782.65326467651</v>
      </c>
      <c r="W17" s="11">
        <f t="shared" si="18"/>
        <v>390782.64999999997</v>
      </c>
      <c r="X17" s="8">
        <v>357710.67</v>
      </c>
      <c r="Y17" s="9">
        <f t="shared" si="19"/>
        <v>33071.979999999981</v>
      </c>
      <c r="Z17" s="70">
        <v>33071.980000000003</v>
      </c>
      <c r="AA17" s="71"/>
      <c r="AB17" s="108"/>
      <c r="AC17" s="9">
        <v>36000</v>
      </c>
      <c r="AD17" s="9">
        <f t="shared" si="22"/>
        <v>-2928.0199999999968</v>
      </c>
      <c r="AE17" s="10"/>
      <c r="AF17" s="24">
        <v>0.17763336531325238</v>
      </c>
      <c r="AG17" s="11">
        <v>49065</v>
      </c>
      <c r="AH17" s="8">
        <v>49065</v>
      </c>
      <c r="AI17" s="9">
        <v>-36069.639641402558</v>
      </c>
      <c r="AJ17" s="9">
        <v>0</v>
      </c>
      <c r="AK17" s="10"/>
      <c r="AL17" s="11">
        <f t="shared" si="24"/>
        <v>341717.64999999997</v>
      </c>
      <c r="AM17" s="8">
        <v>308645.67</v>
      </c>
      <c r="AN17" s="9">
        <f t="shared" si="26"/>
        <v>69141.619641402533</v>
      </c>
      <c r="AO17" s="9">
        <f t="shared" si="27"/>
        <v>33071.980000000003</v>
      </c>
      <c r="AP17" s="10"/>
      <c r="AQ17" s="25">
        <f t="shared" si="28"/>
        <v>21068.350000000035</v>
      </c>
      <c r="AR17" s="25">
        <f t="shared" si="29"/>
        <v>19285.330000000016</v>
      </c>
      <c r="AS17" s="25">
        <f t="shared" si="30"/>
        <v>1783.0199999999968</v>
      </c>
      <c r="AT17" s="10"/>
      <c r="AU17" s="12">
        <v>403694.09</v>
      </c>
      <c r="AV17" s="12" t="str">
        <f t="shared" si="31"/>
        <v xml:space="preserve"> </v>
      </c>
      <c r="AW17" s="12">
        <f t="shared" si="32"/>
        <v>12911.440000000061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411851</v>
      </c>
      <c r="BF17" s="15">
        <v>376996</v>
      </c>
      <c r="BG17" s="15">
        <v>33071.980000000003</v>
      </c>
      <c r="BH17" s="15">
        <v>411851</v>
      </c>
      <c r="BI17" s="15">
        <v>376996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29800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>
        <v>33071.980000000003</v>
      </c>
      <c r="CC17" s="245" t="s">
        <v>641</v>
      </c>
      <c r="CD17" s="241">
        <v>0</v>
      </c>
      <c r="CE17" s="241">
        <v>73158.33</v>
      </c>
      <c r="CF17" s="241">
        <v>276215</v>
      </c>
      <c r="CG17" s="241">
        <v>49065</v>
      </c>
      <c r="CH17" s="241">
        <v>276215</v>
      </c>
      <c r="CI17" s="246" t="s">
        <v>634</v>
      </c>
      <c r="CJ17" s="247">
        <v>357710.67</v>
      </c>
      <c r="CK17" s="247">
        <v>308645.67</v>
      </c>
      <c r="CL17" s="247">
        <v>403694.09</v>
      </c>
      <c r="CM17" s="247">
        <v>0</v>
      </c>
    </row>
    <row r="18" spans="1:91" x14ac:dyDescent="0.25">
      <c r="A18" s="231" t="s">
        <v>667</v>
      </c>
      <c r="B18" s="232" t="s">
        <v>668</v>
      </c>
      <c r="C18" s="232" t="s">
        <v>666</v>
      </c>
      <c r="D18" s="233"/>
      <c r="E18" s="234">
        <v>1224074</v>
      </c>
      <c r="F18" s="235">
        <v>1224074</v>
      </c>
      <c r="G18" s="236"/>
      <c r="H18" s="104"/>
      <c r="I18" s="237">
        <v>1240321</v>
      </c>
      <c r="J18" s="248"/>
      <c r="K18" s="239"/>
      <c r="L18" s="8">
        <v>1162018.83</v>
      </c>
      <c r="M18" s="240">
        <v>1162321</v>
      </c>
      <c r="N18" s="72"/>
      <c r="O18" s="100"/>
      <c r="P18" s="9">
        <f t="shared" si="13"/>
        <v>78000</v>
      </c>
      <c r="Q18" s="9">
        <v>78000</v>
      </c>
      <c r="R18" s="9">
        <f t="shared" si="15"/>
        <v>0</v>
      </c>
      <c r="S18" s="152">
        <v>46053</v>
      </c>
      <c r="T18" s="10"/>
      <c r="U18" s="23">
        <f t="shared" si="16"/>
        <v>0.79668810079143371</v>
      </c>
      <c r="V18" s="11">
        <f t="shared" si="17"/>
        <v>988148.98186173185</v>
      </c>
      <c r="W18" s="11">
        <f t="shared" si="18"/>
        <v>988148.9800000001</v>
      </c>
      <c r="X18" s="8">
        <v>926007.31</v>
      </c>
      <c r="Y18" s="9">
        <f t="shared" si="19"/>
        <v>62141.670000000042</v>
      </c>
      <c r="Z18" s="70">
        <v>62141.67</v>
      </c>
      <c r="AA18" s="71"/>
      <c r="AB18" s="108"/>
      <c r="AC18" s="9">
        <v>78000</v>
      </c>
      <c r="AD18" s="9">
        <f t="shared" si="22"/>
        <v>-15858.330000000002</v>
      </c>
      <c r="AE18" s="10"/>
      <c r="AF18" s="24">
        <v>4.81580760938704E-3</v>
      </c>
      <c r="AG18" s="11">
        <v>5443.63</v>
      </c>
      <c r="AH18" s="8">
        <v>5443.63</v>
      </c>
      <c r="AI18" s="9">
        <v>-5417.4145252233129</v>
      </c>
      <c r="AJ18" s="9">
        <v>0</v>
      </c>
      <c r="AK18" s="10"/>
      <c r="AL18" s="11">
        <f t="shared" si="24"/>
        <v>982705.35000000009</v>
      </c>
      <c r="AM18" s="8">
        <v>920563.68</v>
      </c>
      <c r="AN18" s="9">
        <f t="shared" si="26"/>
        <v>67559.084525223356</v>
      </c>
      <c r="AO18" s="9">
        <f t="shared" si="27"/>
        <v>62141.67</v>
      </c>
      <c r="AP18" s="10"/>
      <c r="AQ18" s="25">
        <f t="shared" si="28"/>
        <v>252172.0199999999</v>
      </c>
      <c r="AR18" s="25">
        <f t="shared" si="29"/>
        <v>236313.68999999994</v>
      </c>
      <c r="AS18" s="25">
        <f t="shared" si="30"/>
        <v>15858.330000000002</v>
      </c>
      <c r="AT18" s="10"/>
      <c r="AU18" s="12">
        <v>1173232</v>
      </c>
      <c r="AV18" s="12" t="str">
        <f t="shared" si="31"/>
        <v xml:space="preserve"> </v>
      </c>
      <c r="AW18" s="12">
        <f t="shared" si="32"/>
        <v>185083.0199999999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1240321</v>
      </c>
      <c r="BF18" s="15">
        <v>1162321</v>
      </c>
      <c r="BG18" s="15">
        <v>62141.67</v>
      </c>
      <c r="BH18" s="15">
        <v>1240321</v>
      </c>
      <c r="BI18" s="15">
        <v>1162321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78000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>
        <v>62141.67</v>
      </c>
      <c r="CC18" s="245" t="s">
        <v>641</v>
      </c>
      <c r="CD18" s="241">
        <v>0</v>
      </c>
      <c r="CE18" s="241">
        <v>5443.63</v>
      </c>
      <c r="CF18" s="241">
        <v>1130367</v>
      </c>
      <c r="CG18" s="241">
        <v>5443.63</v>
      </c>
      <c r="CH18" s="241">
        <v>1130367</v>
      </c>
      <c r="CI18" s="246" t="s">
        <v>634</v>
      </c>
      <c r="CJ18" s="247">
        <v>926007.31</v>
      </c>
      <c r="CK18" s="247">
        <v>920563.68</v>
      </c>
      <c r="CL18" s="247">
        <v>1173232</v>
      </c>
      <c r="CM18" s="247">
        <v>0</v>
      </c>
    </row>
    <row r="19" spans="1:91" x14ac:dyDescent="0.25">
      <c r="A19" s="231" t="s">
        <v>669</v>
      </c>
      <c r="B19" s="232" t="s">
        <v>670</v>
      </c>
      <c r="C19" s="232" t="s">
        <v>666</v>
      </c>
      <c r="D19" s="233"/>
      <c r="E19" s="234">
        <v>877954</v>
      </c>
      <c r="F19" s="235">
        <v>877954</v>
      </c>
      <c r="G19" s="236"/>
      <c r="H19" s="104"/>
      <c r="I19" s="237">
        <v>877954</v>
      </c>
      <c r="J19" s="238"/>
      <c r="K19" s="239"/>
      <c r="L19" s="8">
        <v>740636.07</v>
      </c>
      <c r="M19" s="240">
        <v>790771.48</v>
      </c>
      <c r="N19" s="72"/>
      <c r="O19" s="100"/>
      <c r="P19" s="9">
        <f t="shared" si="13"/>
        <v>87182.520000000019</v>
      </c>
      <c r="Q19" s="9">
        <v>81422</v>
      </c>
      <c r="R19" s="9">
        <f t="shared" si="15"/>
        <v>5760.5200000000186</v>
      </c>
      <c r="S19" s="152">
        <v>46022</v>
      </c>
      <c r="T19" s="10"/>
      <c r="U19" s="23">
        <f t="shared" si="16"/>
        <v>0.93659097315952777</v>
      </c>
      <c r="V19" s="11">
        <f t="shared" si="17"/>
        <v>822283.7912493</v>
      </c>
      <c r="W19" s="11">
        <f t="shared" si="18"/>
        <v>822283.79</v>
      </c>
      <c r="X19" s="8">
        <v>740629.43</v>
      </c>
      <c r="Y19" s="9">
        <f t="shared" si="19"/>
        <v>81654.359999999986</v>
      </c>
      <c r="Z19" s="70">
        <v>81654.36</v>
      </c>
      <c r="AA19" s="71"/>
      <c r="AB19" s="108"/>
      <c r="AC19" s="9">
        <v>81422</v>
      </c>
      <c r="AD19" s="9">
        <f t="shared" si="22"/>
        <v>232.36000000000058</v>
      </c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>
        <f t="shared" si="24"/>
        <v>822283.79</v>
      </c>
      <c r="AM19" s="8">
        <v>740629.43</v>
      </c>
      <c r="AN19" s="9">
        <f t="shared" si="26"/>
        <v>81654.359999999986</v>
      </c>
      <c r="AO19" s="9">
        <f t="shared" si="27"/>
        <v>81654.36</v>
      </c>
      <c r="AP19" s="10"/>
      <c r="AQ19" s="25">
        <f t="shared" si="28"/>
        <v>55670.209999999963</v>
      </c>
      <c r="AR19" s="25">
        <f t="shared" si="29"/>
        <v>50142.04999999993</v>
      </c>
      <c r="AS19" s="25">
        <f t="shared" si="30"/>
        <v>5528.160000000018</v>
      </c>
      <c r="AT19" s="10"/>
      <c r="AU19" s="12">
        <v>821544.2</v>
      </c>
      <c r="AV19" s="12">
        <f t="shared" si="31"/>
        <v>739.59000000008382</v>
      </c>
      <c r="AW19" s="12" t="str">
        <f t="shared" si="32"/>
        <v xml:space="preserve"> </v>
      </c>
      <c r="AX19" s="241"/>
      <c r="AY19" s="242"/>
      <c r="AZ19" s="241"/>
      <c r="BA19" s="241"/>
      <c r="BB19" s="243"/>
      <c r="BC19" s="242" t="s">
        <v>630</v>
      </c>
      <c r="BD19" s="242" t="s">
        <v>630</v>
      </c>
      <c r="BE19" s="15">
        <v>877954</v>
      </c>
      <c r="BF19" s="15">
        <v>790771.48</v>
      </c>
      <c r="BG19" s="15">
        <v>81654.36</v>
      </c>
      <c r="BH19" s="15">
        <v>877954</v>
      </c>
      <c r="BI19" s="15">
        <v>790771.48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81422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92">
        <v>81654.36</v>
      </c>
      <c r="CC19" s="245" t="s">
        <v>641</v>
      </c>
      <c r="CD19" s="241">
        <v>0</v>
      </c>
      <c r="CE19" s="241">
        <v>0</v>
      </c>
      <c r="CF19" s="241">
        <v>0</v>
      </c>
      <c r="CG19" s="241">
        <v>0</v>
      </c>
      <c r="CH19" s="241">
        <v>0</v>
      </c>
      <c r="CI19" s="246" t="s">
        <v>634</v>
      </c>
      <c r="CJ19" s="247">
        <v>740629.43</v>
      </c>
      <c r="CK19" s="247">
        <v>740629.43</v>
      </c>
      <c r="CL19" s="247">
        <v>821544.2</v>
      </c>
      <c r="CM19" s="247">
        <v>0</v>
      </c>
    </row>
    <row r="20" spans="1:91" x14ac:dyDescent="0.25">
      <c r="A20" s="231" t="s">
        <v>671</v>
      </c>
      <c r="B20" s="232" t="s">
        <v>672</v>
      </c>
      <c r="C20" s="232" t="s">
        <v>654</v>
      </c>
      <c r="D20" s="233"/>
      <c r="E20" s="234">
        <v>55135.37</v>
      </c>
      <c r="F20" s="235">
        <v>55135.37</v>
      </c>
      <c r="G20" s="236"/>
      <c r="H20" s="104"/>
      <c r="I20" s="237">
        <v>55135.37</v>
      </c>
      <c r="J20" s="238"/>
      <c r="K20" s="239"/>
      <c r="L20" s="8">
        <v>49682.49</v>
      </c>
      <c r="M20" s="240">
        <v>49682.49</v>
      </c>
      <c r="N20" s="72"/>
      <c r="O20" s="100"/>
      <c r="P20" s="9">
        <f t="shared" si="13"/>
        <v>5452.8800000000047</v>
      </c>
      <c r="Q20" s="9">
        <v>5452.8800000000047</v>
      </c>
      <c r="R20" s="9">
        <f t="shared" si="15"/>
        <v>0</v>
      </c>
      <c r="S20" s="152">
        <v>46053</v>
      </c>
      <c r="T20" s="10"/>
      <c r="U20" s="23">
        <f t="shared" si="16"/>
        <v>1</v>
      </c>
      <c r="V20" s="11">
        <f t="shared" si="17"/>
        <v>55135.37</v>
      </c>
      <c r="W20" s="11">
        <f t="shared" si="18"/>
        <v>55135.369999999995</v>
      </c>
      <c r="X20" s="8">
        <v>49682.49</v>
      </c>
      <c r="Y20" s="9">
        <f t="shared" si="19"/>
        <v>5452.8799999999974</v>
      </c>
      <c r="Z20" s="70">
        <v>5452.88</v>
      </c>
      <c r="AA20" s="71"/>
      <c r="AB20" s="108"/>
      <c r="AC20" s="9">
        <v>5452.8800000000047</v>
      </c>
      <c r="AD20" s="9">
        <f t="shared" si="22"/>
        <v>0</v>
      </c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>
        <f t="shared" si="24"/>
        <v>55135.369999999995</v>
      </c>
      <c r="AM20" s="8">
        <v>49682.49</v>
      </c>
      <c r="AN20" s="9">
        <f t="shared" si="26"/>
        <v>5452.8799999999974</v>
      </c>
      <c r="AO20" s="9">
        <f t="shared" si="27"/>
        <v>5452.88</v>
      </c>
      <c r="AP20" s="10"/>
      <c r="AQ20" s="25">
        <f t="shared" si="28"/>
        <v>7.2759576141834259E-12</v>
      </c>
      <c r="AR20" s="25">
        <f t="shared" si="29"/>
        <v>0</v>
      </c>
      <c r="AS20" s="25">
        <f t="shared" si="30"/>
        <v>4.5474735088646412E-12</v>
      </c>
      <c r="AT20" s="10"/>
      <c r="AU20" s="12">
        <v>69173.34</v>
      </c>
      <c r="AV20" s="12" t="str">
        <f t="shared" si="31"/>
        <v xml:space="preserve"> </v>
      </c>
      <c r="AW20" s="12">
        <f t="shared" si="32"/>
        <v>14037.970000000001</v>
      </c>
      <c r="AX20" s="241"/>
      <c r="AY20" s="242"/>
      <c r="AZ20" s="241"/>
      <c r="BA20" s="241"/>
      <c r="BB20" s="243"/>
      <c r="BC20" s="242" t="s">
        <v>630</v>
      </c>
      <c r="BD20" s="242" t="s">
        <v>630</v>
      </c>
      <c r="BE20" s="15">
        <v>55135.37</v>
      </c>
      <c r="BF20" s="15">
        <v>49682.49</v>
      </c>
      <c r="BG20" s="15">
        <v>5452.88</v>
      </c>
      <c r="BH20" s="15">
        <v>55135.37</v>
      </c>
      <c r="BI20" s="15">
        <v>49682.49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5500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92">
        <v>5452.88</v>
      </c>
      <c r="CC20" s="245" t="s">
        <v>641</v>
      </c>
      <c r="CD20" s="241">
        <v>0</v>
      </c>
      <c r="CE20" s="241">
        <v>0</v>
      </c>
      <c r="CF20" s="241">
        <v>0</v>
      </c>
      <c r="CG20" s="241">
        <v>0</v>
      </c>
      <c r="CH20" s="241">
        <v>0</v>
      </c>
      <c r="CI20" s="246" t="s">
        <v>634</v>
      </c>
      <c r="CJ20" s="247">
        <v>49682.49</v>
      </c>
      <c r="CK20" s="247">
        <v>49682.49</v>
      </c>
      <c r="CL20" s="247">
        <v>69173.34</v>
      </c>
      <c r="CM20" s="247">
        <v>0</v>
      </c>
    </row>
    <row r="21" spans="1:91" x14ac:dyDescent="0.25">
      <c r="A21" s="231" t="s">
        <v>673</v>
      </c>
      <c r="B21" s="232" t="s">
        <v>674</v>
      </c>
      <c r="C21" s="232" t="s">
        <v>675</v>
      </c>
      <c r="D21" s="233"/>
      <c r="E21" s="234">
        <v>1390962</v>
      </c>
      <c r="F21" s="235">
        <v>1390962</v>
      </c>
      <c r="G21" s="236"/>
      <c r="H21" s="104"/>
      <c r="I21" s="237">
        <v>1388000</v>
      </c>
      <c r="J21" s="238"/>
      <c r="K21" s="239"/>
      <c r="L21" s="8">
        <v>1320058.4099999999</v>
      </c>
      <c r="M21" s="240">
        <v>1325482</v>
      </c>
      <c r="N21" s="71"/>
      <c r="O21" s="100"/>
      <c r="P21" s="9">
        <f t="shared" si="13"/>
        <v>62518</v>
      </c>
      <c r="Q21" s="9">
        <v>62518</v>
      </c>
      <c r="R21" s="9">
        <f t="shared" si="15"/>
        <v>0</v>
      </c>
      <c r="S21" s="152">
        <v>46225</v>
      </c>
      <c r="T21" s="10"/>
      <c r="U21" s="23">
        <f t="shared" si="16"/>
        <v>0.58126231061606271</v>
      </c>
      <c r="V21" s="11">
        <f t="shared" si="17"/>
        <v>806792.08713509503</v>
      </c>
      <c r="W21" s="11">
        <f t="shared" si="18"/>
        <v>806873.91999999993</v>
      </c>
      <c r="X21" s="8">
        <v>770452.73</v>
      </c>
      <c r="Y21" s="9">
        <f t="shared" si="19"/>
        <v>36421.189999999944</v>
      </c>
      <c r="Z21" s="70">
        <v>36421.19</v>
      </c>
      <c r="AA21" s="71"/>
      <c r="AB21" s="108"/>
      <c r="AC21" s="9">
        <v>62518</v>
      </c>
      <c r="AD21" s="9">
        <f t="shared" si="22"/>
        <v>-26096.809999999998</v>
      </c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>
        <f t="shared" si="24"/>
        <v>806873.91999999993</v>
      </c>
      <c r="AM21" s="8">
        <v>770452.73</v>
      </c>
      <c r="AN21" s="9">
        <f t="shared" si="26"/>
        <v>36421.189999999944</v>
      </c>
      <c r="AO21" s="9">
        <f t="shared" si="27"/>
        <v>36421.19</v>
      </c>
      <c r="AP21" s="10"/>
      <c r="AQ21" s="25">
        <f t="shared" si="28"/>
        <v>581126.08000000007</v>
      </c>
      <c r="AR21" s="25">
        <f t="shared" si="29"/>
        <v>555029.27</v>
      </c>
      <c r="AS21" s="25">
        <f t="shared" si="30"/>
        <v>26096.809999999998</v>
      </c>
      <c r="AT21" s="10"/>
      <c r="AU21" s="12">
        <v>1202831</v>
      </c>
      <c r="AV21" s="12" t="str">
        <f t="shared" si="31"/>
        <v xml:space="preserve"> </v>
      </c>
      <c r="AW21" s="12">
        <f t="shared" si="32"/>
        <v>395957.08000000007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1388000</v>
      </c>
      <c r="BF21" s="15">
        <v>1325482</v>
      </c>
      <c r="BG21" s="15">
        <v>36421.19</v>
      </c>
      <c r="BH21" s="15">
        <v>1388000</v>
      </c>
      <c r="BI21" s="15">
        <v>1325482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62518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92">
        <v>36421.19</v>
      </c>
      <c r="CC21" s="245" t="s">
        <v>641</v>
      </c>
      <c r="CD21" s="241">
        <v>0</v>
      </c>
      <c r="CE21" s="241">
        <v>0</v>
      </c>
      <c r="CF21" s="241">
        <v>0</v>
      </c>
      <c r="CG21" s="241">
        <v>0</v>
      </c>
      <c r="CH21" s="241">
        <v>0</v>
      </c>
      <c r="CI21" s="246" t="s">
        <v>634</v>
      </c>
      <c r="CJ21" s="247">
        <v>770452.73</v>
      </c>
      <c r="CK21" s="247">
        <v>770452.73</v>
      </c>
      <c r="CL21" s="247">
        <v>1202831</v>
      </c>
      <c r="CM21" s="247">
        <v>0</v>
      </c>
    </row>
    <row r="22" spans="1:91" x14ac:dyDescent="0.25">
      <c r="A22" s="231" t="s">
        <v>676</v>
      </c>
      <c r="B22" s="232" t="s">
        <v>677</v>
      </c>
      <c r="C22" s="232" t="s">
        <v>635</v>
      </c>
      <c r="D22" s="233"/>
      <c r="E22" s="234">
        <v>22713</v>
      </c>
      <c r="F22" s="235">
        <v>22713</v>
      </c>
      <c r="G22" s="236"/>
      <c r="H22" s="104"/>
      <c r="I22" s="237">
        <v>22713</v>
      </c>
      <c r="J22" s="238"/>
      <c r="K22" s="239"/>
      <c r="L22" s="8">
        <v>14400</v>
      </c>
      <c r="M22" s="240">
        <v>16128</v>
      </c>
      <c r="N22" s="71"/>
      <c r="O22" s="100"/>
      <c r="P22" s="9">
        <f t="shared" si="13"/>
        <v>6585</v>
      </c>
      <c r="Q22" s="9">
        <f t="shared" si="14"/>
        <v>0</v>
      </c>
      <c r="R22" s="9">
        <f t="shared" si="15"/>
        <v>6585</v>
      </c>
      <c r="S22" s="152">
        <v>46053</v>
      </c>
      <c r="T22" s="10"/>
      <c r="U22" s="23">
        <f t="shared" si="16"/>
        <v>0.9464285714285714</v>
      </c>
      <c r="V22" s="11">
        <f t="shared" si="17"/>
        <v>21496.232142857141</v>
      </c>
      <c r="W22" s="11">
        <f t="shared" si="18"/>
        <v>21496.23</v>
      </c>
      <c r="X22" s="8">
        <v>15264</v>
      </c>
      <c r="Y22" s="9">
        <f t="shared" si="19"/>
        <v>6232.23</v>
      </c>
      <c r="Z22" s="70">
        <v>6232.23</v>
      </c>
      <c r="AA22" s="71"/>
      <c r="AB22" s="108"/>
      <c r="AC22" s="9">
        <f t="shared" si="21"/>
        <v>0</v>
      </c>
      <c r="AD22" s="9">
        <f t="shared" si="22"/>
        <v>6232.23</v>
      </c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>
        <f t="shared" si="24"/>
        <v>21496.23</v>
      </c>
      <c r="AM22" s="8">
        <v>15264</v>
      </c>
      <c r="AN22" s="9">
        <f t="shared" si="26"/>
        <v>6232.23</v>
      </c>
      <c r="AO22" s="9">
        <f t="shared" si="27"/>
        <v>6232.23</v>
      </c>
      <c r="AP22" s="10"/>
      <c r="AQ22" s="25">
        <f t="shared" si="28"/>
        <v>1216.7700000000004</v>
      </c>
      <c r="AR22" s="25">
        <f t="shared" si="29"/>
        <v>864</v>
      </c>
      <c r="AS22" s="25">
        <f t="shared" si="30"/>
        <v>352.77000000000044</v>
      </c>
      <c r="AT22" s="10"/>
      <c r="AU22" s="12">
        <v>22713</v>
      </c>
      <c r="AV22" s="12" t="str">
        <f t="shared" si="31"/>
        <v xml:space="preserve"> </v>
      </c>
      <c r="AW22" s="12">
        <f t="shared" si="32"/>
        <v>1216.7700000000004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22713</v>
      </c>
      <c r="BF22" s="15">
        <v>16128</v>
      </c>
      <c r="BG22" s="15">
        <v>6232.23</v>
      </c>
      <c r="BH22" s="15">
        <v>22713</v>
      </c>
      <c r="BI22" s="15">
        <v>16128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0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92">
        <v>6232.23</v>
      </c>
      <c r="CC22" s="245" t="s">
        <v>641</v>
      </c>
      <c r="CD22" s="241">
        <v>0</v>
      </c>
      <c r="CE22" s="241">
        <v>0</v>
      </c>
      <c r="CF22" s="241">
        <v>0</v>
      </c>
      <c r="CG22" s="241">
        <v>0</v>
      </c>
      <c r="CH22" s="241">
        <v>0</v>
      </c>
      <c r="CI22" s="246" t="s">
        <v>634</v>
      </c>
      <c r="CJ22" s="247">
        <v>15264</v>
      </c>
      <c r="CK22" s="247">
        <v>15264</v>
      </c>
      <c r="CL22" s="247">
        <v>22713</v>
      </c>
      <c r="CM22" s="247">
        <v>0</v>
      </c>
    </row>
    <row r="23" spans="1:91" x14ac:dyDescent="0.25">
      <c r="A23" s="231" t="s">
        <v>678</v>
      </c>
      <c r="B23" s="232" t="s">
        <v>679</v>
      </c>
      <c r="C23" s="232" t="s">
        <v>660</v>
      </c>
      <c r="D23" s="233"/>
      <c r="E23" s="234">
        <v>13744000</v>
      </c>
      <c r="F23" s="235">
        <v>13744000</v>
      </c>
      <c r="G23" s="236"/>
      <c r="H23" s="104"/>
      <c r="I23" s="237">
        <v>13744000</v>
      </c>
      <c r="J23" s="238"/>
      <c r="K23" s="239"/>
      <c r="L23" s="8">
        <v>13542264.779999999</v>
      </c>
      <c r="M23" s="240">
        <v>13491127</v>
      </c>
      <c r="N23" s="71"/>
      <c r="O23" s="100"/>
      <c r="P23" s="9">
        <f t="shared" si="13"/>
        <v>252873</v>
      </c>
      <c r="Q23" s="9">
        <v>252873</v>
      </c>
      <c r="R23" s="9">
        <f t="shared" si="15"/>
        <v>0</v>
      </c>
      <c r="S23" s="152">
        <v>46418</v>
      </c>
      <c r="T23" s="10"/>
      <c r="U23" s="23">
        <f t="shared" si="16"/>
        <v>5.9309196333264078E-2</v>
      </c>
      <c r="V23" s="11">
        <f t="shared" si="17"/>
        <v>815145.59440438147</v>
      </c>
      <c r="W23" s="11">
        <f t="shared" si="18"/>
        <v>800147.9</v>
      </c>
      <c r="X23" s="8">
        <v>800147.9</v>
      </c>
      <c r="Y23" s="9">
        <f t="shared" si="19"/>
        <v>0</v>
      </c>
      <c r="Z23" s="70"/>
      <c r="AA23" s="71"/>
      <c r="AB23" s="108"/>
      <c r="AC23" s="9">
        <v>252873</v>
      </c>
      <c r="AD23" s="9">
        <f t="shared" si="22"/>
        <v>-252873</v>
      </c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>
        <f t="shared" si="24"/>
        <v>800147.9</v>
      </c>
      <c r="AM23" s="8">
        <v>800147.9</v>
      </c>
      <c r="AN23" s="9">
        <f t="shared" si="26"/>
        <v>0</v>
      </c>
      <c r="AO23" s="9">
        <f t="shared" si="27"/>
        <v>0</v>
      </c>
      <c r="AP23" s="10"/>
      <c r="AQ23" s="25">
        <f t="shared" si="28"/>
        <v>12943852.1</v>
      </c>
      <c r="AR23" s="25">
        <f t="shared" si="29"/>
        <v>12690979.1</v>
      </c>
      <c r="AS23" s="25">
        <f t="shared" si="30"/>
        <v>252873</v>
      </c>
      <c r="AT23" s="10"/>
      <c r="AU23" s="12">
        <v>3397050</v>
      </c>
      <c r="AV23" s="12" t="str">
        <f t="shared" si="31"/>
        <v xml:space="preserve"> </v>
      </c>
      <c r="AW23" s="12">
        <f t="shared" si="32"/>
        <v>2596902.1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13744000</v>
      </c>
      <c r="BF23" s="15">
        <v>13491127</v>
      </c>
      <c r="BG23" s="15"/>
      <c r="BH23" s="15">
        <v>13744000</v>
      </c>
      <c r="BI23" s="15">
        <v>13491127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252873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/>
      <c r="CC23" s="245" t="s">
        <v>641</v>
      </c>
      <c r="CD23" s="241">
        <v>0</v>
      </c>
      <c r="CE23" s="241">
        <v>0</v>
      </c>
      <c r="CF23" s="241">
        <v>0</v>
      </c>
      <c r="CG23" s="241">
        <v>0</v>
      </c>
      <c r="CH23" s="241">
        <v>0</v>
      </c>
      <c r="CI23" s="246" t="s">
        <v>634</v>
      </c>
      <c r="CJ23" s="247">
        <v>800147.9</v>
      </c>
      <c r="CK23" s="247">
        <v>800147.9</v>
      </c>
      <c r="CL23" s="247">
        <v>3397050</v>
      </c>
      <c r="CM23" s="247">
        <v>0</v>
      </c>
    </row>
    <row r="24" spans="1:91" x14ac:dyDescent="0.25">
      <c r="A24" s="231" t="s">
        <v>680</v>
      </c>
      <c r="B24" s="232" t="s">
        <v>681</v>
      </c>
      <c r="C24" s="232" t="s">
        <v>682</v>
      </c>
      <c r="D24" s="233"/>
      <c r="E24" s="234">
        <v>775000</v>
      </c>
      <c r="F24" s="235">
        <v>775000</v>
      </c>
      <c r="G24" s="236"/>
      <c r="H24" s="104"/>
      <c r="I24" s="237">
        <v>775000</v>
      </c>
      <c r="J24" s="238"/>
      <c r="K24" s="239"/>
      <c r="L24" s="8">
        <v>731359.87</v>
      </c>
      <c r="M24" s="240">
        <v>719260</v>
      </c>
      <c r="N24" s="71"/>
      <c r="O24" s="100"/>
      <c r="P24" s="9">
        <f t="shared" si="13"/>
        <v>55740</v>
      </c>
      <c r="Q24" s="9">
        <v>55740</v>
      </c>
      <c r="R24" s="9">
        <f t="shared" si="15"/>
        <v>0</v>
      </c>
      <c r="S24" s="152">
        <v>46081</v>
      </c>
      <c r="T24" s="10"/>
      <c r="U24" s="23">
        <f t="shared" si="16"/>
        <v>0.39540043934043317</v>
      </c>
      <c r="V24" s="11">
        <f t="shared" si="17"/>
        <v>306435.3404888357</v>
      </c>
      <c r="W24" s="11">
        <f t="shared" si="18"/>
        <v>306515.15999999997</v>
      </c>
      <c r="X24" s="8">
        <v>284395.71999999997</v>
      </c>
      <c r="Y24" s="9">
        <f t="shared" si="19"/>
        <v>22119.440000000002</v>
      </c>
      <c r="Z24" s="70">
        <v>22119.439999999999</v>
      </c>
      <c r="AA24" s="71"/>
      <c r="AB24" s="108"/>
      <c r="AC24" s="9">
        <v>55740</v>
      </c>
      <c r="AD24" s="9">
        <f t="shared" si="22"/>
        <v>-33620.559999999998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306515.15999999997</v>
      </c>
      <c r="AM24" s="8">
        <v>284395.71999999997</v>
      </c>
      <c r="AN24" s="9">
        <f t="shared" si="26"/>
        <v>22119.440000000002</v>
      </c>
      <c r="AO24" s="9">
        <f t="shared" si="27"/>
        <v>22119.439999999999</v>
      </c>
      <c r="AP24" s="10"/>
      <c r="AQ24" s="25">
        <f t="shared" si="28"/>
        <v>468484.84</v>
      </c>
      <c r="AR24" s="25">
        <f t="shared" si="29"/>
        <v>434864.28</v>
      </c>
      <c r="AS24" s="25">
        <f t="shared" si="30"/>
        <v>33620.559999999998</v>
      </c>
      <c r="AT24" s="10"/>
      <c r="AU24" s="12">
        <v>727304</v>
      </c>
      <c r="AV24" s="12" t="str">
        <f t="shared" si="31"/>
        <v xml:space="preserve"> </v>
      </c>
      <c r="AW24" s="12">
        <f t="shared" si="32"/>
        <v>420788.84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775000</v>
      </c>
      <c r="BF24" s="15">
        <v>719260</v>
      </c>
      <c r="BG24" s="15">
        <v>22119.439999999999</v>
      </c>
      <c r="BH24" s="15">
        <v>775000</v>
      </c>
      <c r="BI24" s="15">
        <v>719260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55740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92">
        <v>22119.439999999999</v>
      </c>
      <c r="CC24" s="245" t="s">
        <v>641</v>
      </c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634</v>
      </c>
      <c r="CJ24" s="247">
        <v>284395.71999999997</v>
      </c>
      <c r="CK24" s="247">
        <v>284395.71999999997</v>
      </c>
      <c r="CL24" s="247">
        <v>727304</v>
      </c>
      <c r="CM24" s="247">
        <v>0</v>
      </c>
    </row>
    <row r="25" spans="1:91" x14ac:dyDescent="0.25">
      <c r="A25" s="231" t="s">
        <v>683</v>
      </c>
      <c r="B25" s="232" t="s">
        <v>684</v>
      </c>
      <c r="C25" s="232" t="s">
        <v>685</v>
      </c>
      <c r="D25" s="233"/>
      <c r="E25" s="234">
        <v>3728694.68</v>
      </c>
      <c r="F25" s="235">
        <v>3728694.68</v>
      </c>
      <c r="G25" s="236"/>
      <c r="H25" s="104"/>
      <c r="I25" s="237">
        <f t="shared" si="11"/>
        <v>3728694.68</v>
      </c>
      <c r="J25" s="248"/>
      <c r="K25" s="239"/>
      <c r="L25" s="8">
        <v>3497175.47</v>
      </c>
      <c r="M25" s="240">
        <f t="shared" si="12"/>
        <v>3497175.47</v>
      </c>
      <c r="N25" s="71"/>
      <c r="O25" s="100"/>
      <c r="P25" s="9">
        <f t="shared" si="13"/>
        <v>231519.20999999996</v>
      </c>
      <c r="Q25" s="9">
        <f t="shared" si="14"/>
        <v>0</v>
      </c>
      <c r="R25" s="9">
        <f t="shared" si="15"/>
        <v>231519.20999999996</v>
      </c>
      <c r="S25" s="152"/>
      <c r="T25" s="10"/>
      <c r="U25" s="23">
        <f t="shared" si="16"/>
        <v>0.2857604482739895</v>
      </c>
      <c r="V25" s="11">
        <f t="shared" si="17"/>
        <v>1065513.46323364</v>
      </c>
      <c r="W25" s="11">
        <f t="shared" si="18"/>
        <v>999354.43</v>
      </c>
      <c r="X25" s="8">
        <v>999354.43</v>
      </c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>
        <f t="shared" si="24"/>
        <v>999354.43</v>
      </c>
      <c r="AM25" s="8">
        <v>999354.43</v>
      </c>
      <c r="AN25" s="9">
        <f t="shared" si="26"/>
        <v>0</v>
      </c>
      <c r="AO25" s="9">
        <f t="shared" si="27"/>
        <v>0</v>
      </c>
      <c r="AP25" s="10"/>
      <c r="AQ25" s="25">
        <f t="shared" si="28"/>
        <v>2729340.25</v>
      </c>
      <c r="AR25" s="25">
        <f t="shared" si="29"/>
        <v>2497821.04</v>
      </c>
      <c r="AS25" s="25">
        <f t="shared" si="30"/>
        <v>231519.20999999996</v>
      </c>
      <c r="AT25" s="10"/>
      <c r="AU25" s="12">
        <v>2216800</v>
      </c>
      <c r="AV25" s="12" t="str">
        <f t="shared" si="31"/>
        <v xml:space="preserve"> </v>
      </c>
      <c r="AW25" s="12">
        <f t="shared" si="32"/>
        <v>1217445.5699999998</v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231623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634</v>
      </c>
      <c r="CJ25" s="247">
        <v>999354.43</v>
      </c>
      <c r="CK25" s="247">
        <v>999354.43</v>
      </c>
      <c r="CL25" s="247">
        <v>2216800</v>
      </c>
      <c r="CM25" s="247">
        <v>0</v>
      </c>
    </row>
    <row r="26" spans="1:91" x14ac:dyDescent="0.25">
      <c r="A26" s="231" t="s">
        <v>686</v>
      </c>
      <c r="B26" s="232" t="s">
        <v>687</v>
      </c>
      <c r="C26" s="232" t="s">
        <v>635</v>
      </c>
      <c r="D26" s="233"/>
      <c r="E26" s="234">
        <v>363833</v>
      </c>
      <c r="F26" s="235">
        <v>363833</v>
      </c>
      <c r="G26" s="236"/>
      <c r="H26" s="104"/>
      <c r="I26" s="237">
        <f t="shared" si="11"/>
        <v>363833</v>
      </c>
      <c r="J26" s="248"/>
      <c r="K26" s="239"/>
      <c r="L26" s="8">
        <v>336065.51</v>
      </c>
      <c r="M26" s="240">
        <f t="shared" si="12"/>
        <v>336065.51</v>
      </c>
      <c r="N26" s="71"/>
      <c r="O26" s="100"/>
      <c r="P26" s="9">
        <f t="shared" si="13"/>
        <v>27767.489999999991</v>
      </c>
      <c r="Q26" s="9">
        <f t="shared" si="14"/>
        <v>0</v>
      </c>
      <c r="R26" s="9">
        <f t="shared" si="15"/>
        <v>27767.489999999991</v>
      </c>
      <c r="S26" s="152"/>
      <c r="T26" s="10"/>
      <c r="U26" s="23">
        <f t="shared" si="16"/>
        <v>2.1787984134402843E-2</v>
      </c>
      <c r="V26" s="11">
        <f t="shared" si="17"/>
        <v>7927.1876315721893</v>
      </c>
      <c r="W26" s="11">
        <f t="shared" si="18"/>
        <v>7322.19</v>
      </c>
      <c r="X26" s="8">
        <v>7322.19</v>
      </c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>
        <f t="shared" si="24"/>
        <v>7322.19</v>
      </c>
      <c r="AM26" s="8">
        <v>7322.19</v>
      </c>
      <c r="AN26" s="9">
        <f t="shared" si="26"/>
        <v>0</v>
      </c>
      <c r="AO26" s="9">
        <f t="shared" si="27"/>
        <v>0</v>
      </c>
      <c r="AP26" s="10"/>
      <c r="AQ26" s="25">
        <f t="shared" si="28"/>
        <v>356510.81</v>
      </c>
      <c r="AR26" s="25">
        <f t="shared" si="29"/>
        <v>328743.32</v>
      </c>
      <c r="AS26" s="25">
        <f t="shared" si="30"/>
        <v>27767.489999999991</v>
      </c>
      <c r="AT26" s="10"/>
      <c r="AU26" s="12">
        <v>29650</v>
      </c>
      <c r="AV26" s="12" t="str">
        <f t="shared" si="31"/>
        <v xml:space="preserve"> </v>
      </c>
      <c r="AW26" s="12">
        <f t="shared" si="32"/>
        <v>22327.81</v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634</v>
      </c>
      <c r="CJ26" s="247">
        <v>7322.19</v>
      </c>
      <c r="CK26" s="247">
        <v>7322.19</v>
      </c>
      <c r="CL26" s="247">
        <v>29650</v>
      </c>
      <c r="CM26" s="247">
        <v>0</v>
      </c>
    </row>
    <row r="27" spans="1:91" x14ac:dyDescent="0.25">
      <c r="A27" s="231" t="s">
        <v>688</v>
      </c>
      <c r="B27" s="232" t="s">
        <v>689</v>
      </c>
      <c r="C27" s="232" t="s">
        <v>635</v>
      </c>
      <c r="D27" s="233"/>
      <c r="E27" s="234">
        <v>6860</v>
      </c>
      <c r="F27" s="235">
        <v>6860</v>
      </c>
      <c r="G27" s="236"/>
      <c r="H27" s="104"/>
      <c r="I27" s="237">
        <f t="shared" si="11"/>
        <v>6860</v>
      </c>
      <c r="J27" s="238"/>
      <c r="K27" s="239"/>
      <c r="L27" s="8">
        <v>4928.2299999999996</v>
      </c>
      <c r="M27" s="240">
        <f t="shared" si="12"/>
        <v>4928.2299999999996</v>
      </c>
      <c r="N27" s="71"/>
      <c r="O27" s="100"/>
      <c r="P27" s="9">
        <f t="shared" si="13"/>
        <v>1931.7700000000004</v>
      </c>
      <c r="Q27" s="9">
        <f t="shared" si="14"/>
        <v>0</v>
      </c>
      <c r="R27" s="9">
        <f t="shared" si="15"/>
        <v>1931.7700000000004</v>
      </c>
      <c r="S27" s="152"/>
      <c r="T27" s="10"/>
      <c r="U27" s="23">
        <f t="shared" si="16"/>
        <v>0.92706915058753359</v>
      </c>
      <c r="V27" s="11">
        <f t="shared" si="17"/>
        <v>6359.6943730304802</v>
      </c>
      <c r="W27" s="11" t="str">
        <f t="shared" ca="1" si="18"/>
        <v/>
      </c>
      <c r="X27" s="8">
        <v>4568.8100000000004</v>
      </c>
      <c r="Y27" s="9">
        <f t="shared" ca="1" si="19"/>
        <v>0</v>
      </c>
      <c r="Z27" s="70">
        <f t="shared" ca="1" si="20"/>
        <v>0</v>
      </c>
      <c r="AA27" s="71"/>
      <c r="AB27" s="108"/>
      <c r="AC27" s="9">
        <f t="shared" si="21"/>
        <v>0</v>
      </c>
      <c r="AD27" s="9">
        <f t="shared" ca="1" si="22"/>
        <v>0</v>
      </c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 t="str">
        <f t="shared" ca="1" si="24"/>
        <v/>
      </c>
      <c r="AM27" s="8">
        <v>4568.8100000000004</v>
      </c>
      <c r="AN27" s="9" t="str">
        <f t="shared" ca="1" si="26"/>
        <v/>
      </c>
      <c r="AO27" s="9" t="str">
        <f t="shared" ca="1" si="27"/>
        <v/>
      </c>
      <c r="AP27" s="10"/>
      <c r="AQ27" s="25" t="str">
        <f t="shared" ca="1" si="28"/>
        <v/>
      </c>
      <c r="AR27" s="25">
        <f t="shared" si="29"/>
        <v>359.41999999999916</v>
      </c>
      <c r="AS27" s="25" t="str">
        <f t="shared" ca="1" si="30"/>
        <v/>
      </c>
      <c r="AT27" s="10"/>
      <c r="AU27" s="12">
        <v>6860</v>
      </c>
      <c r="AV27" s="12" t="str">
        <f t="shared" ca="1" si="31"/>
        <v/>
      </c>
      <c r="AW27" s="12" t="str">
        <f t="shared" ca="1" si="32"/>
        <v/>
      </c>
      <c r="AX27" s="241"/>
      <c r="AY27" s="242"/>
      <c r="AZ27" s="241"/>
      <c r="BA27" s="241"/>
      <c r="BB27" s="243"/>
      <c r="BC27" s="242"/>
      <c r="BD27" s="242"/>
      <c r="BE27" s="241">
        <v>0</v>
      </c>
      <c r="BF27" s="241">
        <v>0</v>
      </c>
      <c r="BG27" s="241">
        <v>0</v>
      </c>
      <c r="BH27" s="241">
        <v>0</v>
      </c>
      <c r="BI27" s="241">
        <v>0</v>
      </c>
      <c r="BJ27" s="241">
        <v>0</v>
      </c>
      <c r="BK27" s="241">
        <v>0</v>
      </c>
      <c r="BL27" s="241"/>
      <c r="BM27" s="241">
        <v>1</v>
      </c>
      <c r="BN27" s="241">
        <v>0</v>
      </c>
      <c r="BO27" s="241">
        <v>0</v>
      </c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>
        <v>0</v>
      </c>
      <c r="CE27" s="241">
        <v>0</v>
      </c>
      <c r="CF27" s="241">
        <v>0</v>
      </c>
      <c r="CG27" s="241">
        <v>0</v>
      </c>
      <c r="CH27" s="241">
        <v>0</v>
      </c>
      <c r="CI27" s="246" t="s">
        <v>634</v>
      </c>
      <c r="CJ27" s="247">
        <v>4568.8100000000004</v>
      </c>
      <c r="CK27" s="247">
        <v>4568.8100000000004</v>
      </c>
      <c r="CL27" s="247">
        <v>6860</v>
      </c>
      <c r="CM27" s="247">
        <v>0</v>
      </c>
    </row>
    <row r="28" spans="1:91" x14ac:dyDescent="0.25">
      <c r="A28" s="231" t="s">
        <v>690</v>
      </c>
      <c r="B28" s="232" t="s">
        <v>691</v>
      </c>
      <c r="C28" s="232" t="s">
        <v>654</v>
      </c>
      <c r="D28" s="233"/>
      <c r="E28" s="234">
        <v>0</v>
      </c>
      <c r="F28" s="235">
        <v>0</v>
      </c>
      <c r="G28" s="236"/>
      <c r="H28" s="104"/>
      <c r="I28" s="237">
        <f t="shared" si="11"/>
        <v>0</v>
      </c>
      <c r="J28" s="238"/>
      <c r="K28" s="239"/>
      <c r="L28" s="8">
        <v>0</v>
      </c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>
        <f t="shared" si="16"/>
        <v>0</v>
      </c>
      <c r="V28" s="11">
        <f t="shared" si="17"/>
        <v>0</v>
      </c>
      <c r="W28" s="11">
        <f t="shared" si="18"/>
        <v>0</v>
      </c>
      <c r="X28" s="8">
        <v>0</v>
      </c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>
        <f t="shared" si="24"/>
        <v>0</v>
      </c>
      <c r="AM28" s="8">
        <v>0</v>
      </c>
      <c r="AN28" s="9">
        <f t="shared" si="26"/>
        <v>0</v>
      </c>
      <c r="AO28" s="9">
        <f t="shared" si="27"/>
        <v>0</v>
      </c>
      <c r="AP28" s="10"/>
      <c r="AQ28" s="25">
        <f t="shared" si="28"/>
        <v>0</v>
      </c>
      <c r="AR28" s="25">
        <f t="shared" si="29"/>
        <v>0</v>
      </c>
      <c r="AS28" s="25">
        <f t="shared" si="30"/>
        <v>0</v>
      </c>
      <c r="AT28" s="10"/>
      <c r="AU28" s="12">
        <v>0</v>
      </c>
      <c r="AV28" s="12">
        <f t="shared" si="31"/>
        <v>0</v>
      </c>
      <c r="AW28" s="12">
        <f t="shared" si="32"/>
        <v>0</v>
      </c>
      <c r="AX28" s="241"/>
      <c r="AY28" s="242"/>
      <c r="AZ28" s="241"/>
      <c r="BA28" s="241"/>
      <c r="BB28" s="243"/>
      <c r="BC28" s="242"/>
      <c r="BD28" s="242"/>
      <c r="BE28" s="241">
        <v>0</v>
      </c>
      <c r="BF28" s="241">
        <v>0</v>
      </c>
      <c r="BG28" s="241">
        <v>0</v>
      </c>
      <c r="BH28" s="241">
        <v>0</v>
      </c>
      <c r="BI28" s="241">
        <v>0</v>
      </c>
      <c r="BJ28" s="241">
        <v>0</v>
      </c>
      <c r="BK28" s="241">
        <v>0</v>
      </c>
      <c r="BL28" s="241"/>
      <c r="BM28" s="241">
        <v>1</v>
      </c>
      <c r="BN28" s="241">
        <v>0</v>
      </c>
      <c r="BO28" s="241">
        <v>0</v>
      </c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>
        <v>0</v>
      </c>
      <c r="CE28" s="241">
        <v>0</v>
      </c>
      <c r="CF28" s="241">
        <v>0</v>
      </c>
      <c r="CG28" s="241">
        <v>0</v>
      </c>
      <c r="CH28" s="241">
        <v>0</v>
      </c>
      <c r="CI28" s="246" t="s">
        <v>634</v>
      </c>
      <c r="CJ28" s="247">
        <v>0</v>
      </c>
      <c r="CK28" s="247">
        <v>0</v>
      </c>
      <c r="CL28" s="247">
        <v>0</v>
      </c>
      <c r="CM28" s="247">
        <v>0</v>
      </c>
    </row>
    <row r="29" spans="1:91" x14ac:dyDescent="0.25">
      <c r="A29" s="231" t="s">
        <v>692</v>
      </c>
      <c r="B29" s="232" t="s">
        <v>693</v>
      </c>
      <c r="C29" s="232" t="s">
        <v>666</v>
      </c>
      <c r="D29" s="233"/>
      <c r="E29" s="234">
        <v>218842</v>
      </c>
      <c r="F29" s="235">
        <v>218842</v>
      </c>
      <c r="G29" s="236"/>
      <c r="H29" s="104"/>
      <c r="I29" s="237">
        <f t="shared" si="11"/>
        <v>218842</v>
      </c>
      <c r="J29" s="238"/>
      <c r="K29" s="239"/>
      <c r="L29" s="8">
        <v>190278.5</v>
      </c>
      <c r="M29" s="240">
        <f t="shared" si="12"/>
        <v>190278.5</v>
      </c>
      <c r="N29" s="71"/>
      <c r="O29" s="100"/>
      <c r="P29" s="9">
        <f t="shared" si="13"/>
        <v>28563.5</v>
      </c>
      <c r="Q29" s="9">
        <f t="shared" si="14"/>
        <v>0</v>
      </c>
      <c r="R29" s="9">
        <f t="shared" si="15"/>
        <v>28563.5</v>
      </c>
      <c r="S29" s="152"/>
      <c r="T29" s="10"/>
      <c r="U29" s="23">
        <f t="shared" si="16"/>
        <v>4.8744340532430094E-3</v>
      </c>
      <c r="V29" s="11">
        <f t="shared" si="17"/>
        <v>1066.7308970798067</v>
      </c>
      <c r="W29" s="11">
        <f t="shared" si="18"/>
        <v>927.5</v>
      </c>
      <c r="X29" s="8">
        <v>927.5</v>
      </c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>
        <f t="shared" si="24"/>
        <v>927.5</v>
      </c>
      <c r="AM29" s="8">
        <v>927.5</v>
      </c>
      <c r="AN29" s="9">
        <f t="shared" si="26"/>
        <v>0</v>
      </c>
      <c r="AO29" s="9">
        <f t="shared" si="27"/>
        <v>0</v>
      </c>
      <c r="AP29" s="10"/>
      <c r="AQ29" s="25">
        <f t="shared" si="28"/>
        <v>217914.5</v>
      </c>
      <c r="AR29" s="25">
        <f t="shared" si="29"/>
        <v>189351</v>
      </c>
      <c r="AS29" s="25">
        <f t="shared" si="30"/>
        <v>28563.5</v>
      </c>
      <c r="AT29" s="10"/>
      <c r="AU29" s="12">
        <v>0</v>
      </c>
      <c r="AV29" s="12">
        <f t="shared" si="31"/>
        <v>927.5</v>
      </c>
      <c r="AW29" s="12" t="str">
        <f t="shared" si="32"/>
        <v xml:space="preserve"> </v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1</v>
      </c>
      <c r="BN29" s="241">
        <v>0</v>
      </c>
      <c r="BO29" s="241">
        <v>0</v>
      </c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>
        <v>0</v>
      </c>
      <c r="CE29" s="241">
        <v>0</v>
      </c>
      <c r="CF29" s="241">
        <v>0</v>
      </c>
      <c r="CG29" s="241">
        <v>0</v>
      </c>
      <c r="CH29" s="241">
        <v>0</v>
      </c>
      <c r="CI29" s="246" t="s">
        <v>634</v>
      </c>
      <c r="CJ29" s="247">
        <v>927.5</v>
      </c>
      <c r="CK29" s="247">
        <v>927.5</v>
      </c>
      <c r="CL29" s="247">
        <v>0</v>
      </c>
      <c r="CM29" s="247">
        <v>0</v>
      </c>
    </row>
    <row r="30" spans="1:91" x14ac:dyDescent="0.25">
      <c r="A30" s="231" t="s">
        <v>694</v>
      </c>
      <c r="B30" s="232" t="s">
        <v>695</v>
      </c>
      <c r="C30" s="232" t="s">
        <v>654</v>
      </c>
      <c r="D30" s="233"/>
      <c r="E30" s="234">
        <v>5084.9399999999996</v>
      </c>
      <c r="F30" s="235">
        <v>5084.9399999999996</v>
      </c>
      <c r="G30" s="236"/>
      <c r="H30" s="104"/>
      <c r="I30" s="237">
        <f t="shared" si="11"/>
        <v>5084.9399999999996</v>
      </c>
      <c r="J30" s="238"/>
      <c r="K30" s="239"/>
      <c r="L30" s="8">
        <v>4465.6099999999997</v>
      </c>
      <c r="M30" s="240">
        <f t="shared" si="12"/>
        <v>4465.6099999999997</v>
      </c>
      <c r="N30" s="71"/>
      <c r="O30" s="100"/>
      <c r="P30" s="9">
        <f t="shared" si="13"/>
        <v>619.32999999999993</v>
      </c>
      <c r="Q30" s="9">
        <f t="shared" si="14"/>
        <v>0</v>
      </c>
      <c r="R30" s="9">
        <f t="shared" si="15"/>
        <v>619.32999999999993</v>
      </c>
      <c r="S30" s="152"/>
      <c r="T30" s="10"/>
      <c r="U30" s="23">
        <f t="shared" si="16"/>
        <v>1</v>
      </c>
      <c r="V30" s="11">
        <f t="shared" si="17"/>
        <v>5084.9399999999996</v>
      </c>
      <c r="W30" s="11" t="str">
        <f t="shared" ca="1" si="18"/>
        <v/>
      </c>
      <c r="X30" s="8">
        <v>4465.6099999999997</v>
      </c>
      <c r="Y30" s="9">
        <f t="shared" ca="1" si="19"/>
        <v>0</v>
      </c>
      <c r="Z30" s="70">
        <f t="shared" ca="1" si="20"/>
        <v>0</v>
      </c>
      <c r="AA30" s="71"/>
      <c r="AB30" s="108"/>
      <c r="AC30" s="9">
        <f t="shared" si="21"/>
        <v>0</v>
      </c>
      <c r="AD30" s="9">
        <f t="shared" ca="1" si="22"/>
        <v>0</v>
      </c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 t="str">
        <f t="shared" ca="1" si="24"/>
        <v/>
      </c>
      <c r="AM30" s="8">
        <v>4465.6099999999997</v>
      </c>
      <c r="AN30" s="9" t="str">
        <f t="shared" ca="1" si="26"/>
        <v/>
      </c>
      <c r="AO30" s="9" t="str">
        <f t="shared" ca="1" si="27"/>
        <v/>
      </c>
      <c r="AP30" s="10"/>
      <c r="AQ30" s="25" t="str">
        <f t="shared" ca="1" si="28"/>
        <v/>
      </c>
      <c r="AR30" s="25">
        <f t="shared" si="29"/>
        <v>0</v>
      </c>
      <c r="AS30" s="25" t="str">
        <f t="shared" ca="1" si="30"/>
        <v/>
      </c>
      <c r="AT30" s="10"/>
      <c r="AU30" s="12">
        <v>5084.9399999999996</v>
      </c>
      <c r="AV30" s="12" t="str">
        <f t="shared" ca="1" si="31"/>
        <v/>
      </c>
      <c r="AW30" s="12" t="str">
        <f t="shared" ca="1" si="32"/>
        <v/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1</v>
      </c>
      <c r="BN30" s="241">
        <v>0</v>
      </c>
      <c r="BO30" s="241">
        <v>0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0</v>
      </c>
      <c r="CF30" s="241">
        <v>0</v>
      </c>
      <c r="CG30" s="241">
        <v>0</v>
      </c>
      <c r="CH30" s="241">
        <v>0</v>
      </c>
      <c r="CI30" s="246" t="s">
        <v>634</v>
      </c>
      <c r="CJ30" s="247">
        <v>4465.6099999999997</v>
      </c>
      <c r="CK30" s="247">
        <v>4465.6099999999997</v>
      </c>
      <c r="CL30" s="247">
        <v>5084.9399999999996</v>
      </c>
      <c r="CM30" s="247">
        <v>0</v>
      </c>
    </row>
    <row r="31" spans="1:91" x14ac:dyDescent="0.25">
      <c r="A31" s="231"/>
      <c r="B31" s="120" t="s">
        <v>696</v>
      </c>
      <c r="C31" s="232"/>
      <c r="D31" s="233"/>
      <c r="E31" s="276">
        <f>SUM(E8:E30)</f>
        <v>119782878.89</v>
      </c>
      <c r="F31" s="266">
        <f>SUM(F8:F30)</f>
        <v>119782878.89</v>
      </c>
      <c r="G31" s="236"/>
      <c r="H31" s="104"/>
      <c r="I31" s="277">
        <f>SUM(I8:I30)</f>
        <v>120329079.27000001</v>
      </c>
      <c r="J31" s="238"/>
      <c r="K31" s="239"/>
      <c r="L31" s="270">
        <f>SUM(L8:L30)</f>
        <v>111493130.59999999</v>
      </c>
      <c r="M31" s="278">
        <f>SUM(M8:M30)</f>
        <v>112481755.94</v>
      </c>
      <c r="N31" s="71"/>
      <c r="O31" s="100"/>
      <c r="P31" s="268">
        <f>SUM(P8:P30)</f>
        <v>7847323.3300000001</v>
      </c>
      <c r="Q31" s="268">
        <f>SUM(Q8:Q30)</f>
        <v>7580721.5099999998</v>
      </c>
      <c r="R31" s="268">
        <f>SUM(R8:R30)</f>
        <v>266601.82</v>
      </c>
      <c r="S31" s="152"/>
      <c r="T31" s="10"/>
      <c r="U31" s="23" t="str">
        <f t="shared" si="16"/>
        <v/>
      </c>
      <c r="V31" s="269">
        <f>SUM(V8:V30)</f>
        <v>95917849.635713279</v>
      </c>
      <c r="W31" s="269">
        <f ca="1">SUM(W8:W30)</f>
        <v>0</v>
      </c>
      <c r="X31" s="270">
        <f>SUM(X8:X30)</f>
        <v>88964634.680000022</v>
      </c>
      <c r="Y31" s="268">
        <f ca="1">SUM(Y8:Y30)</f>
        <v>0</v>
      </c>
      <c r="Z31" s="279">
        <f ca="1">SUM(Z8:Z30)</f>
        <v>0</v>
      </c>
      <c r="AA31" s="71"/>
      <c r="AB31" s="108"/>
      <c r="AC31" s="268">
        <f>SUM(AC8:AC30)</f>
        <v>7580721.5099999998</v>
      </c>
      <c r="AD31" s="268">
        <f ca="1">SUM(AD8:AD30)</f>
        <v>0</v>
      </c>
      <c r="AE31" s="10"/>
      <c r="AF31" s="24"/>
      <c r="AG31" s="269">
        <f>SUM(AG8:AG30)</f>
        <v>51091165.409999996</v>
      </c>
      <c r="AH31" s="270">
        <f>SUM(AH8:AH30)</f>
        <v>51091165.409999996</v>
      </c>
      <c r="AI31" s="268">
        <f>SUM(AI8:AI30)</f>
        <v>-11126928.15123336</v>
      </c>
      <c r="AJ31" s="268">
        <f>SUM(AJ8:AJ30)</f>
        <v>4640594.5999999996</v>
      </c>
      <c r="AK31" s="10"/>
      <c r="AL31" s="269">
        <f ca="1">SUM(AL8:AL30)</f>
        <v>0</v>
      </c>
      <c r="AM31" s="270">
        <f>SUM(AM8:AM30)</f>
        <v>37873469.269999996</v>
      </c>
      <c r="AN31" s="268">
        <f ca="1">SUM(AN8:AN30)</f>
        <v>0</v>
      </c>
      <c r="AO31" s="268">
        <f ca="1">SUM(AO8:AO30)</f>
        <v>0</v>
      </c>
      <c r="AP31" s="10"/>
      <c r="AQ31" s="280">
        <f ca="1">SUM(AQ8:AQ30)</f>
        <v>0</v>
      </c>
      <c r="AR31" s="280">
        <f>SUM(AR8:AR30)</f>
        <v>23517121.259999998</v>
      </c>
      <c r="AS31" s="280">
        <f ca="1">SUM(AS8:AS30)</f>
        <v>0</v>
      </c>
      <c r="AT31" s="10"/>
      <c r="AU31" s="281">
        <f>SUM(AU8:AU30)</f>
        <v>102928252.91000001</v>
      </c>
      <c r="AV31" s="281">
        <f ca="1">SUM(AV8:AV30)</f>
        <v>0</v>
      </c>
      <c r="AW31" s="281">
        <f ca="1">SUM(AW8:AW30)</f>
        <v>0</v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120" t="s">
        <v>637</v>
      </c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 t="s">
        <v>697</v>
      </c>
      <c r="B34" s="232" t="s">
        <v>698</v>
      </c>
      <c r="C34" s="232" t="s">
        <v>654</v>
      </c>
      <c r="D34" s="233"/>
      <c r="E34" s="234">
        <v>3059859</v>
      </c>
      <c r="F34" s="235">
        <v>3059859</v>
      </c>
      <c r="G34" s="236"/>
      <c r="H34" s="104"/>
      <c r="I34" s="237">
        <f t="shared" si="11"/>
        <v>3059859</v>
      </c>
      <c r="J34" s="238"/>
      <c r="K34" s="239"/>
      <c r="L34" s="8">
        <v>3128023.93</v>
      </c>
      <c r="M34" s="240">
        <f t="shared" si="12"/>
        <v>3128023.93</v>
      </c>
      <c r="N34" s="71"/>
      <c r="O34" s="100"/>
      <c r="P34" s="9">
        <f t="shared" si="13"/>
        <v>-68164.930000000168</v>
      </c>
      <c r="Q34" s="9">
        <f t="shared" si="14"/>
        <v>0</v>
      </c>
      <c r="R34" s="9">
        <f t="shared" si="15"/>
        <v>-68164.930000000168</v>
      </c>
      <c r="S34" s="152">
        <v>45900</v>
      </c>
      <c r="T34" s="10"/>
      <c r="U34" s="23">
        <f t="shared" si="16"/>
        <v>1</v>
      </c>
      <c r="V34" s="11">
        <f t="shared" si="17"/>
        <v>3059859</v>
      </c>
      <c r="W34" s="11">
        <f t="shared" si="18"/>
        <v>3059859</v>
      </c>
      <c r="X34" s="8">
        <v>3128023.93</v>
      </c>
      <c r="Y34" s="9">
        <f t="shared" si="19"/>
        <v>-68164.930000000168</v>
      </c>
      <c r="Z34" s="70">
        <f t="shared" si="20"/>
        <v>-68164.930000000168</v>
      </c>
      <c r="AA34" s="71"/>
      <c r="AB34" s="108"/>
      <c r="AC34" s="9">
        <f t="shared" si="21"/>
        <v>0</v>
      </c>
      <c r="AD34" s="9">
        <f t="shared" si="22"/>
        <v>-68164.930000000168</v>
      </c>
      <c r="AE34" s="10"/>
      <c r="AF34" s="24">
        <v>0.98433472834766056</v>
      </c>
      <c r="AG34" s="11">
        <v>3093625.26</v>
      </c>
      <c r="AH34" s="8">
        <v>3093625.26</v>
      </c>
      <c r="AI34" s="9">
        <v>-128884.60590724554</v>
      </c>
      <c r="AJ34" s="9">
        <v>0</v>
      </c>
      <c r="AK34" s="10"/>
      <c r="AL34" s="11">
        <f t="shared" si="24"/>
        <v>-33766.259999999776</v>
      </c>
      <c r="AM34" s="8">
        <v>34398.67</v>
      </c>
      <c r="AN34" s="9">
        <f t="shared" si="26"/>
        <v>60719.675907245371</v>
      </c>
      <c r="AO34" s="9">
        <f t="shared" si="27"/>
        <v>-68164.930000000168</v>
      </c>
      <c r="AP34" s="10"/>
      <c r="AQ34" s="25">
        <f t="shared" si="28"/>
        <v>0</v>
      </c>
      <c r="AR34" s="25">
        <f t="shared" si="29"/>
        <v>0</v>
      </c>
      <c r="AS34" s="25">
        <f t="shared" si="30"/>
        <v>0</v>
      </c>
      <c r="AT34" s="10"/>
      <c r="AU34" s="12">
        <v>3059858.99</v>
      </c>
      <c r="AV34" s="12">
        <f t="shared" si="31"/>
        <v>9.9999997764825821E-3</v>
      </c>
      <c r="AW34" s="12" t="str">
        <f t="shared" si="32"/>
        <v xml:space="preserve"> </v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2</v>
      </c>
      <c r="BN34" s="241">
        <v>0</v>
      </c>
      <c r="BO34" s="241">
        <v>-68164.939999999944</v>
      </c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>
        <v>0</v>
      </c>
      <c r="CE34" s="241">
        <v>3011923.25</v>
      </c>
      <c r="CF34" s="241">
        <v>3142859</v>
      </c>
      <c r="CG34" s="241">
        <v>3011923.25</v>
      </c>
      <c r="CH34" s="241">
        <v>3142859</v>
      </c>
      <c r="CI34" s="246" t="s">
        <v>634</v>
      </c>
      <c r="CJ34" s="247">
        <v>3128023.93</v>
      </c>
      <c r="CK34" s="247">
        <v>34398.67</v>
      </c>
      <c r="CL34" s="247">
        <v>3059858.99</v>
      </c>
      <c r="CM34" s="247">
        <v>0</v>
      </c>
    </row>
    <row r="35" spans="1:91" x14ac:dyDescent="0.25">
      <c r="A35" s="231" t="s">
        <v>699</v>
      </c>
      <c r="B35" s="232" t="s">
        <v>700</v>
      </c>
      <c r="C35" s="232" t="s">
        <v>663</v>
      </c>
      <c r="D35" s="233"/>
      <c r="E35" s="234">
        <v>5095690.97</v>
      </c>
      <c r="F35" s="235">
        <v>5095690.97</v>
      </c>
      <c r="G35" s="236"/>
      <c r="H35" s="104"/>
      <c r="I35" s="237">
        <f t="shared" si="11"/>
        <v>5095690.97</v>
      </c>
      <c r="J35" s="238"/>
      <c r="K35" s="239"/>
      <c r="L35" s="8">
        <v>4564077.1100000003</v>
      </c>
      <c r="M35" s="240">
        <f t="shared" si="12"/>
        <v>4564077.1100000003</v>
      </c>
      <c r="N35" s="71"/>
      <c r="O35" s="100"/>
      <c r="P35" s="9">
        <f t="shared" si="13"/>
        <v>531613.8599999994</v>
      </c>
      <c r="Q35" s="9">
        <f t="shared" si="14"/>
        <v>0</v>
      </c>
      <c r="R35" s="9">
        <f t="shared" si="15"/>
        <v>531613.8599999994</v>
      </c>
      <c r="S35" s="152">
        <v>45900</v>
      </c>
      <c r="T35" s="10"/>
      <c r="U35" s="23">
        <f t="shared" si="16"/>
        <v>1.0018461826557528</v>
      </c>
      <c r="V35" s="11">
        <f t="shared" si="17"/>
        <v>5105098.5462878896</v>
      </c>
      <c r="W35" s="11" t="str">
        <f t="shared" ca="1" si="18"/>
        <v/>
      </c>
      <c r="X35" s="8">
        <v>4572503.2300000004</v>
      </c>
      <c r="Y35" s="9">
        <f t="shared" ca="1" si="19"/>
        <v>0</v>
      </c>
      <c r="Z35" s="70">
        <f t="shared" ca="1" si="20"/>
        <v>0</v>
      </c>
      <c r="AA35" s="71"/>
      <c r="AB35" s="108"/>
      <c r="AC35" s="9">
        <f t="shared" si="21"/>
        <v>0</v>
      </c>
      <c r="AD35" s="9">
        <f t="shared" ca="1" si="22"/>
        <v>0</v>
      </c>
      <c r="AE35" s="10"/>
      <c r="AF35" s="24">
        <v>0.78568841118953947</v>
      </c>
      <c r="AG35" s="11">
        <v>3663663.49</v>
      </c>
      <c r="AH35" s="8">
        <v>3663663.49</v>
      </c>
      <c r="AI35" s="9">
        <v>-518063.09970599785</v>
      </c>
      <c r="AJ35" s="9">
        <v>0</v>
      </c>
      <c r="AK35" s="10"/>
      <c r="AL35" s="11" t="str">
        <f t="shared" ca="1" si="24"/>
        <v/>
      </c>
      <c r="AM35" s="8">
        <v>908839.74</v>
      </c>
      <c r="AN35" s="9" t="str">
        <f t="shared" ca="1" si="26"/>
        <v/>
      </c>
      <c r="AO35" s="9" t="str">
        <f t="shared" ca="1" si="27"/>
        <v/>
      </c>
      <c r="AP35" s="10"/>
      <c r="AQ35" s="25" t="str">
        <f t="shared" ca="1" si="28"/>
        <v/>
      </c>
      <c r="AR35" s="25">
        <f t="shared" si="29"/>
        <v>-8426.1200000001118</v>
      </c>
      <c r="AS35" s="25" t="str">
        <f t="shared" ca="1" si="30"/>
        <v/>
      </c>
      <c r="AT35" s="10"/>
      <c r="AU35" s="12">
        <v>5095690.97</v>
      </c>
      <c r="AV35" s="12" t="str">
        <f t="shared" ca="1" si="31"/>
        <v/>
      </c>
      <c r="AW35" s="12" t="str">
        <f t="shared" ca="1" si="32"/>
        <v/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2</v>
      </c>
      <c r="BN35" s="241">
        <v>0</v>
      </c>
      <c r="BO35" s="241">
        <v>523187.73999999929</v>
      </c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>
        <v>0</v>
      </c>
      <c r="CE35" s="241">
        <v>4003623.25</v>
      </c>
      <c r="CF35" s="241">
        <v>4662998</v>
      </c>
      <c r="CG35" s="241">
        <v>4003623.25</v>
      </c>
      <c r="CH35" s="241">
        <v>4662998</v>
      </c>
      <c r="CI35" s="246" t="s">
        <v>634</v>
      </c>
      <c r="CJ35" s="247">
        <v>4572503.2300000004</v>
      </c>
      <c r="CK35" s="247">
        <v>908839.74</v>
      </c>
      <c r="CL35" s="247">
        <v>5095690.97</v>
      </c>
      <c r="CM35" s="247">
        <v>0</v>
      </c>
    </row>
    <row r="36" spans="1:91" x14ac:dyDescent="0.25">
      <c r="A36" s="231" t="s">
        <v>701</v>
      </c>
      <c r="B36" s="232" t="s">
        <v>702</v>
      </c>
      <c r="C36" s="232" t="s">
        <v>635</v>
      </c>
      <c r="D36" s="233"/>
      <c r="E36" s="234">
        <v>5213343.5</v>
      </c>
      <c r="F36" s="235">
        <v>5213343.5</v>
      </c>
      <c r="G36" s="236"/>
      <c r="H36" s="104"/>
      <c r="I36" s="237">
        <f t="shared" si="11"/>
        <v>5213343.5</v>
      </c>
      <c r="J36" s="238"/>
      <c r="K36" s="239"/>
      <c r="L36" s="8">
        <v>4745721.7699999996</v>
      </c>
      <c r="M36" s="240">
        <f t="shared" si="12"/>
        <v>4745721.7699999996</v>
      </c>
      <c r="N36" s="71"/>
      <c r="O36" s="100"/>
      <c r="P36" s="9">
        <f t="shared" si="13"/>
        <v>467621.73000000045</v>
      </c>
      <c r="Q36" s="9">
        <f t="shared" si="14"/>
        <v>0</v>
      </c>
      <c r="R36" s="9">
        <f t="shared" si="15"/>
        <v>467621.73000000045</v>
      </c>
      <c r="S36" s="152">
        <v>46022</v>
      </c>
      <c r="T36" s="10"/>
      <c r="U36" s="23">
        <f t="shared" si="16"/>
        <v>1.0000161745681102</v>
      </c>
      <c r="V36" s="11">
        <f t="shared" si="17"/>
        <v>5213427.8235795228</v>
      </c>
      <c r="W36" s="11" t="str">
        <f t="shared" ca="1" si="18"/>
        <v/>
      </c>
      <c r="X36" s="8">
        <v>4745798.53</v>
      </c>
      <c r="Y36" s="9">
        <f t="shared" ca="1" si="19"/>
        <v>0</v>
      </c>
      <c r="Z36" s="70">
        <f t="shared" ca="1" si="20"/>
        <v>0</v>
      </c>
      <c r="AA36" s="71"/>
      <c r="AB36" s="108"/>
      <c r="AC36" s="9">
        <f t="shared" si="21"/>
        <v>0</v>
      </c>
      <c r="AD36" s="9">
        <f t="shared" ca="1" si="22"/>
        <v>0</v>
      </c>
      <c r="AE36" s="10"/>
      <c r="AF36" s="24">
        <v>0.70434295302376404</v>
      </c>
      <c r="AG36" s="11">
        <v>3841757.99</v>
      </c>
      <c r="AH36" s="8">
        <v>3841757.99</v>
      </c>
      <c r="AI36" s="9">
        <v>-1255427.0142966784</v>
      </c>
      <c r="AJ36" s="9">
        <v>0</v>
      </c>
      <c r="AK36" s="10"/>
      <c r="AL36" s="11" t="str">
        <f t="shared" ca="1" si="24"/>
        <v/>
      </c>
      <c r="AM36" s="8">
        <v>904040.54</v>
      </c>
      <c r="AN36" s="9" t="str">
        <f t="shared" ca="1" si="26"/>
        <v/>
      </c>
      <c r="AO36" s="9" t="str">
        <f t="shared" ca="1" si="27"/>
        <v/>
      </c>
      <c r="AP36" s="10"/>
      <c r="AQ36" s="25" t="str">
        <f t="shared" ca="1" si="28"/>
        <v/>
      </c>
      <c r="AR36" s="25">
        <f t="shared" si="29"/>
        <v>-76.760000000707805</v>
      </c>
      <c r="AS36" s="25" t="str">
        <f t="shared" ca="1" si="30"/>
        <v/>
      </c>
      <c r="AT36" s="10"/>
      <c r="AU36" s="12">
        <v>5213345.5</v>
      </c>
      <c r="AV36" s="12" t="str">
        <f t="shared" ca="1" si="31"/>
        <v/>
      </c>
      <c r="AW36" s="12" t="str">
        <f t="shared" ca="1" si="32"/>
        <v/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2</v>
      </c>
      <c r="BN36" s="241">
        <v>0</v>
      </c>
      <c r="BO36" s="241">
        <v>390000</v>
      </c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>
        <v>0</v>
      </c>
      <c r="CE36" s="241">
        <v>3671976.79</v>
      </c>
      <c r="CF36" s="241">
        <v>5454385.5</v>
      </c>
      <c r="CG36" s="241">
        <v>3671976.79</v>
      </c>
      <c r="CH36" s="241">
        <v>5454385.5</v>
      </c>
      <c r="CI36" s="246" t="s">
        <v>634</v>
      </c>
      <c r="CJ36" s="247">
        <v>4745798.53</v>
      </c>
      <c r="CK36" s="247">
        <v>904040.54</v>
      </c>
      <c r="CL36" s="247">
        <v>5213345.5</v>
      </c>
      <c r="CM36" s="247">
        <v>0</v>
      </c>
    </row>
    <row r="37" spans="1:91" x14ac:dyDescent="0.25">
      <c r="A37" s="231" t="s">
        <v>703</v>
      </c>
      <c r="B37" s="232" t="s">
        <v>704</v>
      </c>
      <c r="C37" s="232" t="s">
        <v>654</v>
      </c>
      <c r="D37" s="233"/>
      <c r="E37" s="234">
        <v>2561262.5099999998</v>
      </c>
      <c r="F37" s="235">
        <v>2561262.5099999998</v>
      </c>
      <c r="G37" s="236"/>
      <c r="H37" s="104"/>
      <c r="I37" s="237">
        <f t="shared" si="11"/>
        <v>2561262.5099999998</v>
      </c>
      <c r="J37" s="238"/>
      <c r="K37" s="239"/>
      <c r="L37" s="8">
        <v>2448625.41</v>
      </c>
      <c r="M37" s="240">
        <f t="shared" si="12"/>
        <v>2448625.41</v>
      </c>
      <c r="N37" s="71"/>
      <c r="O37" s="100"/>
      <c r="P37" s="9">
        <f t="shared" si="13"/>
        <v>112637.09999999963</v>
      </c>
      <c r="Q37" s="9">
        <f t="shared" si="14"/>
        <v>0</v>
      </c>
      <c r="R37" s="9">
        <f t="shared" si="15"/>
        <v>112637.09999999963</v>
      </c>
      <c r="S37" s="152">
        <v>46022</v>
      </c>
      <c r="T37" s="10"/>
      <c r="U37" s="23">
        <f t="shared" si="16"/>
        <v>1.0000134156902341</v>
      </c>
      <c r="V37" s="11">
        <f t="shared" si="17"/>
        <v>2561296.871104442</v>
      </c>
      <c r="W37" s="11" t="str">
        <f t="shared" ca="1" si="18"/>
        <v/>
      </c>
      <c r="X37" s="8">
        <v>2448658.2599999998</v>
      </c>
      <c r="Y37" s="9">
        <f t="shared" ca="1" si="19"/>
        <v>0</v>
      </c>
      <c r="Z37" s="70">
        <f t="shared" ca="1" si="20"/>
        <v>0</v>
      </c>
      <c r="AA37" s="71"/>
      <c r="AB37" s="108"/>
      <c r="AC37" s="9">
        <f t="shared" si="21"/>
        <v>0</v>
      </c>
      <c r="AD37" s="9">
        <f t="shared" ca="1" si="22"/>
        <v>0</v>
      </c>
      <c r="AE37" s="10"/>
      <c r="AF37" s="24">
        <v>0.76770660034419069</v>
      </c>
      <c r="AG37" s="11">
        <v>2247487.52</v>
      </c>
      <c r="AH37" s="8">
        <v>2247487.52</v>
      </c>
      <c r="AI37" s="9">
        <v>-737948.64194565848</v>
      </c>
      <c r="AJ37" s="9">
        <v>0</v>
      </c>
      <c r="AK37" s="10"/>
      <c r="AL37" s="11" t="str">
        <f t="shared" ca="1" si="24"/>
        <v/>
      </c>
      <c r="AM37" s="8">
        <v>201170.74</v>
      </c>
      <c r="AN37" s="9" t="str">
        <f t="shared" ca="1" si="26"/>
        <v/>
      </c>
      <c r="AO37" s="9" t="str">
        <f t="shared" ca="1" si="27"/>
        <v/>
      </c>
      <c r="AP37" s="10"/>
      <c r="AQ37" s="25" t="str">
        <f t="shared" ca="1" si="28"/>
        <v/>
      </c>
      <c r="AR37" s="25">
        <f t="shared" si="29"/>
        <v>-32.849999999627471</v>
      </c>
      <c r="AS37" s="25" t="str">
        <f t="shared" ca="1" si="30"/>
        <v/>
      </c>
      <c r="AT37" s="10"/>
      <c r="AU37" s="12">
        <v>2560650.14</v>
      </c>
      <c r="AV37" s="12" t="str">
        <f t="shared" ca="1" si="31"/>
        <v/>
      </c>
      <c r="AW37" s="12" t="str">
        <f t="shared" ca="1" si="32"/>
        <v/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2</v>
      </c>
      <c r="BN37" s="241">
        <v>0</v>
      </c>
      <c r="BO37" s="241">
        <v>110000</v>
      </c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>
        <v>0</v>
      </c>
      <c r="CE37" s="241">
        <v>1966296.6</v>
      </c>
      <c r="CF37" s="241">
        <v>2927534.45</v>
      </c>
      <c r="CG37" s="241">
        <v>1966296.6</v>
      </c>
      <c r="CH37" s="241">
        <v>2927534.45</v>
      </c>
      <c r="CI37" s="246" t="s">
        <v>634</v>
      </c>
      <c r="CJ37" s="247">
        <v>2448658.2599999998</v>
      </c>
      <c r="CK37" s="247">
        <v>201170.74</v>
      </c>
      <c r="CL37" s="247">
        <v>2560650.14</v>
      </c>
      <c r="CM37" s="247">
        <v>0</v>
      </c>
    </row>
    <row r="38" spans="1:91" x14ac:dyDescent="0.25">
      <c r="A38" s="231" t="s">
        <v>705</v>
      </c>
      <c r="B38" s="232" t="s">
        <v>706</v>
      </c>
      <c r="C38" s="232" t="s">
        <v>666</v>
      </c>
      <c r="D38" s="233"/>
      <c r="E38" s="234">
        <v>1290184</v>
      </c>
      <c r="F38" s="235">
        <v>1290184</v>
      </c>
      <c r="G38" s="236"/>
      <c r="H38" s="104"/>
      <c r="I38" s="237">
        <f t="shared" si="11"/>
        <v>1290184</v>
      </c>
      <c r="J38" s="238"/>
      <c r="K38" s="239"/>
      <c r="L38" s="8">
        <v>1039224.47</v>
      </c>
      <c r="M38" s="240">
        <f t="shared" si="12"/>
        <v>1039224.47</v>
      </c>
      <c r="N38" s="71"/>
      <c r="O38" s="100"/>
      <c r="P38" s="9">
        <f t="shared" si="13"/>
        <v>250959.53000000003</v>
      </c>
      <c r="Q38" s="9">
        <f t="shared" si="14"/>
        <v>0</v>
      </c>
      <c r="R38" s="9">
        <f t="shared" si="15"/>
        <v>250959.53000000003</v>
      </c>
      <c r="S38" s="152">
        <v>45930</v>
      </c>
      <c r="T38" s="10"/>
      <c r="U38" s="23">
        <f t="shared" si="16"/>
        <v>1.0001458876348437</v>
      </c>
      <c r="V38" s="11">
        <f t="shared" si="17"/>
        <v>1290372.2218922731</v>
      </c>
      <c r="W38" s="11" t="str">
        <f t="shared" ca="1" si="18"/>
        <v/>
      </c>
      <c r="X38" s="8">
        <v>1039376.08</v>
      </c>
      <c r="Y38" s="9">
        <f t="shared" ca="1" si="19"/>
        <v>0</v>
      </c>
      <c r="Z38" s="70">
        <f t="shared" ca="1" si="20"/>
        <v>0</v>
      </c>
      <c r="AA38" s="71"/>
      <c r="AB38" s="108"/>
      <c r="AC38" s="9">
        <f t="shared" si="21"/>
        <v>0</v>
      </c>
      <c r="AD38" s="9">
        <f t="shared" ca="1" si="22"/>
        <v>0</v>
      </c>
      <c r="AE38" s="10"/>
      <c r="AF38" s="24">
        <v>0.92266483364793506</v>
      </c>
      <c r="AG38" s="11">
        <v>985910.74</v>
      </c>
      <c r="AH38" s="8">
        <v>985910.74</v>
      </c>
      <c r="AI38" s="9">
        <v>112435.3184428988</v>
      </c>
      <c r="AJ38" s="9">
        <v>0</v>
      </c>
      <c r="AK38" s="10"/>
      <c r="AL38" s="11" t="str">
        <f t="shared" ca="1" si="24"/>
        <v/>
      </c>
      <c r="AM38" s="8">
        <v>53465.34</v>
      </c>
      <c r="AN38" s="9" t="str">
        <f t="shared" ca="1" si="26"/>
        <v/>
      </c>
      <c r="AO38" s="9" t="str">
        <f t="shared" ca="1" si="27"/>
        <v/>
      </c>
      <c r="AP38" s="10"/>
      <c r="AQ38" s="25" t="str">
        <f t="shared" ca="1" si="28"/>
        <v/>
      </c>
      <c r="AR38" s="25">
        <f t="shared" si="29"/>
        <v>-151.60999999998603</v>
      </c>
      <c r="AS38" s="25" t="str">
        <f t="shared" ca="1" si="30"/>
        <v/>
      </c>
      <c r="AT38" s="10"/>
      <c r="AU38" s="12">
        <v>1290184</v>
      </c>
      <c r="AV38" s="12" t="str">
        <f t="shared" ca="1" si="31"/>
        <v/>
      </c>
      <c r="AW38" s="12" t="str">
        <f t="shared" ca="1" si="32"/>
        <v/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2</v>
      </c>
      <c r="BN38" s="241">
        <v>0</v>
      </c>
      <c r="BO38" s="241">
        <v>250904.93000000005</v>
      </c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>
        <v>0</v>
      </c>
      <c r="CE38" s="241">
        <v>1190406.33</v>
      </c>
      <c r="CF38" s="241">
        <v>1068547</v>
      </c>
      <c r="CG38" s="241">
        <v>1190406.33</v>
      </c>
      <c r="CH38" s="241">
        <v>1068547</v>
      </c>
      <c r="CI38" s="246" t="s">
        <v>634</v>
      </c>
      <c r="CJ38" s="247">
        <v>1039376.08</v>
      </c>
      <c r="CK38" s="247">
        <v>53465.34</v>
      </c>
      <c r="CL38" s="247">
        <v>1290184</v>
      </c>
      <c r="CM38" s="247">
        <v>0</v>
      </c>
    </row>
    <row r="39" spans="1:91" x14ac:dyDescent="0.25">
      <c r="A39" s="231" t="s">
        <v>707</v>
      </c>
      <c r="B39" s="232" t="s">
        <v>708</v>
      </c>
      <c r="C39" s="232" t="s">
        <v>682</v>
      </c>
      <c r="D39" s="233"/>
      <c r="E39" s="234">
        <v>1863066</v>
      </c>
      <c r="F39" s="235">
        <v>1863066</v>
      </c>
      <c r="G39" s="236"/>
      <c r="H39" s="104"/>
      <c r="I39" s="237">
        <f t="shared" si="11"/>
        <v>1863066</v>
      </c>
      <c r="J39" s="238"/>
      <c r="K39" s="239"/>
      <c r="L39" s="8">
        <v>1634628.32</v>
      </c>
      <c r="M39" s="240">
        <f t="shared" si="12"/>
        <v>1634628.32</v>
      </c>
      <c r="N39" s="71"/>
      <c r="O39" s="100"/>
      <c r="P39" s="9">
        <f t="shared" si="13"/>
        <v>228437.67999999993</v>
      </c>
      <c r="Q39" s="9">
        <f t="shared" si="14"/>
        <v>0</v>
      </c>
      <c r="R39" s="9">
        <f t="shared" si="15"/>
        <v>228437.67999999993</v>
      </c>
      <c r="S39" s="152">
        <v>45991</v>
      </c>
      <c r="T39" s="10"/>
      <c r="U39" s="23">
        <f t="shared" si="16"/>
        <v>0.99932822037489222</v>
      </c>
      <c r="V39" s="11">
        <f t="shared" si="17"/>
        <v>1861814.430220969</v>
      </c>
      <c r="W39" s="11" t="str">
        <f t="shared" ca="1" si="18"/>
        <v/>
      </c>
      <c r="X39" s="8">
        <v>1633530.21</v>
      </c>
      <c r="Y39" s="9">
        <f t="shared" ca="1" si="19"/>
        <v>0</v>
      </c>
      <c r="Z39" s="70">
        <f t="shared" ca="1" si="20"/>
        <v>0</v>
      </c>
      <c r="AA39" s="71"/>
      <c r="AB39" s="108"/>
      <c r="AC39" s="9">
        <f t="shared" si="21"/>
        <v>0</v>
      </c>
      <c r="AD39" s="9">
        <f t="shared" ca="1" si="22"/>
        <v>0</v>
      </c>
      <c r="AE39" s="10"/>
      <c r="AF39" s="24">
        <v>0.93129319923562559</v>
      </c>
      <c r="AG39" s="11">
        <v>1520943.77</v>
      </c>
      <c r="AH39" s="8">
        <v>1520943.77</v>
      </c>
      <c r="AI39" s="9">
        <v>94906.106279589003</v>
      </c>
      <c r="AJ39" s="9">
        <v>0</v>
      </c>
      <c r="AK39" s="10"/>
      <c r="AL39" s="11" t="str">
        <f t="shared" ca="1" si="24"/>
        <v/>
      </c>
      <c r="AM39" s="8">
        <v>112586.44</v>
      </c>
      <c r="AN39" s="9" t="str">
        <f t="shared" ca="1" si="26"/>
        <v/>
      </c>
      <c r="AO39" s="9" t="str">
        <f t="shared" ca="1" si="27"/>
        <v/>
      </c>
      <c r="AP39" s="10"/>
      <c r="AQ39" s="25" t="str">
        <f t="shared" ca="1" si="28"/>
        <v/>
      </c>
      <c r="AR39" s="25">
        <f t="shared" si="29"/>
        <v>1098.1100000001024</v>
      </c>
      <c r="AS39" s="25" t="str">
        <f t="shared" ca="1" si="30"/>
        <v/>
      </c>
      <c r="AT39" s="10"/>
      <c r="AU39" s="12">
        <v>1870914.99</v>
      </c>
      <c r="AV39" s="12" t="str">
        <f t="shared" ca="1" si="31"/>
        <v/>
      </c>
      <c r="AW39" s="12" t="str">
        <f t="shared" ca="1" si="32"/>
        <v/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2</v>
      </c>
      <c r="BN39" s="241">
        <v>0</v>
      </c>
      <c r="BO39" s="241">
        <v>234321.06999999983</v>
      </c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>
        <v>0</v>
      </c>
      <c r="CE39" s="241">
        <v>1735060.32</v>
      </c>
      <c r="CF39" s="241">
        <v>1633152.45</v>
      </c>
      <c r="CG39" s="241">
        <v>1735060.32</v>
      </c>
      <c r="CH39" s="241">
        <v>1633152.45</v>
      </c>
      <c r="CI39" s="246" t="s">
        <v>634</v>
      </c>
      <c r="CJ39" s="247">
        <v>1633530.21</v>
      </c>
      <c r="CK39" s="247">
        <v>112586.44</v>
      </c>
      <c r="CL39" s="247">
        <v>1870914.99</v>
      </c>
      <c r="CM39" s="247">
        <v>0</v>
      </c>
    </row>
    <row r="40" spans="1:91" x14ac:dyDescent="0.25">
      <c r="A40" s="231" t="s">
        <v>709</v>
      </c>
      <c r="B40" s="232" t="s">
        <v>710</v>
      </c>
      <c r="C40" s="232" t="s">
        <v>660</v>
      </c>
      <c r="D40" s="233"/>
      <c r="E40" s="234">
        <v>1641800</v>
      </c>
      <c r="F40" s="235">
        <v>1641800</v>
      </c>
      <c r="G40" s="236"/>
      <c r="H40" s="104"/>
      <c r="I40" s="237">
        <f t="shared" si="11"/>
        <v>1641800</v>
      </c>
      <c r="J40" s="238"/>
      <c r="K40" s="239"/>
      <c r="L40" s="8">
        <v>1376808.86</v>
      </c>
      <c r="M40" s="240">
        <f t="shared" si="12"/>
        <v>1376808.86</v>
      </c>
      <c r="N40" s="71"/>
      <c r="O40" s="100"/>
      <c r="P40" s="9">
        <f t="shared" si="13"/>
        <v>264991.1399999999</v>
      </c>
      <c r="Q40" s="9">
        <f t="shared" si="14"/>
        <v>0</v>
      </c>
      <c r="R40" s="9">
        <f t="shared" si="15"/>
        <v>264991.1399999999</v>
      </c>
      <c r="S40" s="152">
        <v>46022</v>
      </c>
      <c r="T40" s="10"/>
      <c r="U40" s="23">
        <f t="shared" si="16"/>
        <v>1.0020913723637717</v>
      </c>
      <c r="V40" s="11">
        <f t="shared" si="17"/>
        <v>1645233.6151468402</v>
      </c>
      <c r="W40" s="11" t="str">
        <f t="shared" ca="1" si="18"/>
        <v/>
      </c>
      <c r="X40" s="8">
        <v>1379688.28</v>
      </c>
      <c r="Y40" s="9">
        <f t="shared" ca="1" si="19"/>
        <v>0</v>
      </c>
      <c r="Z40" s="70">
        <f t="shared" ca="1" si="20"/>
        <v>0</v>
      </c>
      <c r="AA40" s="71"/>
      <c r="AB40" s="108"/>
      <c r="AC40" s="9">
        <f t="shared" si="21"/>
        <v>0</v>
      </c>
      <c r="AD40" s="9">
        <f t="shared" ca="1" si="22"/>
        <v>0</v>
      </c>
      <c r="AE40" s="10"/>
      <c r="AF40" s="24">
        <v>0.2738106595367098</v>
      </c>
      <c r="AG40" s="11">
        <v>406865.39</v>
      </c>
      <c r="AH40" s="8">
        <v>406865.39</v>
      </c>
      <c r="AI40" s="9">
        <v>-283776.20111043641</v>
      </c>
      <c r="AJ40" s="9">
        <v>0</v>
      </c>
      <c r="AK40" s="10"/>
      <c r="AL40" s="11" t="str">
        <f t="shared" ca="1" si="24"/>
        <v/>
      </c>
      <c r="AM40" s="8">
        <v>972822.89</v>
      </c>
      <c r="AN40" s="9" t="str">
        <f t="shared" ca="1" si="26"/>
        <v/>
      </c>
      <c r="AO40" s="9" t="str">
        <f t="shared" ca="1" si="27"/>
        <v/>
      </c>
      <c r="AP40" s="10"/>
      <c r="AQ40" s="25" t="str">
        <f t="shared" ca="1" si="28"/>
        <v/>
      </c>
      <c r="AR40" s="25">
        <f t="shared" si="29"/>
        <v>-2879.4199999999255</v>
      </c>
      <c r="AS40" s="25" t="str">
        <f t="shared" ca="1" si="30"/>
        <v/>
      </c>
      <c r="AT40" s="10"/>
      <c r="AU40" s="12">
        <v>1641800</v>
      </c>
      <c r="AV40" s="12" t="str">
        <f t="shared" ca="1" si="31"/>
        <v/>
      </c>
      <c r="AW40" s="12" t="str">
        <f t="shared" ca="1" si="32"/>
        <v/>
      </c>
      <c r="AX40" s="241"/>
      <c r="AY40" s="242"/>
      <c r="AZ40" s="241"/>
      <c r="BA40" s="241"/>
      <c r="BB40" s="243"/>
      <c r="BC40" s="242"/>
      <c r="BD40" s="242"/>
      <c r="BE40" s="241">
        <v>0</v>
      </c>
      <c r="BF40" s="241">
        <v>0</v>
      </c>
      <c r="BG40" s="241">
        <v>0</v>
      </c>
      <c r="BH40" s="241">
        <v>0</v>
      </c>
      <c r="BI40" s="241">
        <v>0</v>
      </c>
      <c r="BJ40" s="241">
        <v>0</v>
      </c>
      <c r="BK40" s="241">
        <v>0</v>
      </c>
      <c r="BL40" s="241"/>
      <c r="BM40" s="241">
        <v>2</v>
      </c>
      <c r="BN40" s="241">
        <v>0</v>
      </c>
      <c r="BO40" s="241">
        <v>260000</v>
      </c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>
        <v>0</v>
      </c>
      <c r="CE40" s="241">
        <v>449541.26</v>
      </c>
      <c r="CF40" s="241">
        <v>1485937</v>
      </c>
      <c r="CG40" s="241">
        <v>406865.39</v>
      </c>
      <c r="CH40" s="241">
        <v>1485937</v>
      </c>
      <c r="CI40" s="246" t="s">
        <v>634</v>
      </c>
      <c r="CJ40" s="247">
        <v>1379688.28</v>
      </c>
      <c r="CK40" s="247">
        <v>972822.89</v>
      </c>
      <c r="CL40" s="247">
        <v>1641800</v>
      </c>
      <c r="CM40" s="247">
        <v>0</v>
      </c>
    </row>
    <row r="41" spans="1:91" x14ac:dyDescent="0.25">
      <c r="A41" s="231" t="s">
        <v>711</v>
      </c>
      <c r="B41" s="232" t="s">
        <v>712</v>
      </c>
      <c r="C41" s="232" t="s">
        <v>666</v>
      </c>
      <c r="D41" s="233"/>
      <c r="E41" s="234">
        <v>274166</v>
      </c>
      <c r="F41" s="235">
        <v>274166</v>
      </c>
      <c r="G41" s="236"/>
      <c r="H41" s="104"/>
      <c r="I41" s="237">
        <f t="shared" si="11"/>
        <v>274166</v>
      </c>
      <c r="J41" s="238"/>
      <c r="K41" s="239"/>
      <c r="L41" s="8">
        <v>246815.92</v>
      </c>
      <c r="M41" s="240">
        <f t="shared" si="12"/>
        <v>246815.92</v>
      </c>
      <c r="N41" s="71"/>
      <c r="O41" s="100"/>
      <c r="P41" s="9">
        <f t="shared" si="13"/>
        <v>27350.079999999987</v>
      </c>
      <c r="Q41" s="9">
        <f t="shared" si="14"/>
        <v>0</v>
      </c>
      <c r="R41" s="9">
        <f t="shared" si="15"/>
        <v>27350.079999999987</v>
      </c>
      <c r="S41" s="152">
        <v>45838</v>
      </c>
      <c r="T41" s="10"/>
      <c r="U41" s="23">
        <f t="shared" si="16"/>
        <v>1.0829206235967275</v>
      </c>
      <c r="V41" s="11">
        <f t="shared" si="17"/>
        <v>296900.01568902039</v>
      </c>
      <c r="W41" s="11" t="str">
        <f t="shared" ca="1" si="18"/>
        <v/>
      </c>
      <c r="X41" s="8">
        <v>267282.05</v>
      </c>
      <c r="Y41" s="9">
        <f t="shared" ca="1" si="19"/>
        <v>0</v>
      </c>
      <c r="Z41" s="70">
        <f t="shared" ca="1" si="20"/>
        <v>0</v>
      </c>
      <c r="AA41" s="71"/>
      <c r="AB41" s="108"/>
      <c r="AC41" s="9">
        <f t="shared" si="21"/>
        <v>0</v>
      </c>
      <c r="AD41" s="9">
        <f t="shared" ca="1" si="22"/>
        <v>0</v>
      </c>
      <c r="AE41" s="10"/>
      <c r="AF41" s="24">
        <v>0.51840735350768308</v>
      </c>
      <c r="AG41" s="11">
        <v>121115.51</v>
      </c>
      <c r="AH41" s="8">
        <v>121115.51</v>
      </c>
      <c r="AI41" s="9">
        <v>-47434.495761115017</v>
      </c>
      <c r="AJ41" s="9">
        <v>0</v>
      </c>
      <c r="AK41" s="10"/>
      <c r="AL41" s="11" t="str">
        <f t="shared" ca="1" si="24"/>
        <v/>
      </c>
      <c r="AM41" s="8">
        <v>146166.54</v>
      </c>
      <c r="AN41" s="9" t="str">
        <f t="shared" ca="1" si="26"/>
        <v/>
      </c>
      <c r="AO41" s="9" t="str">
        <f t="shared" ca="1" si="27"/>
        <v/>
      </c>
      <c r="AP41" s="10"/>
      <c r="AQ41" s="25" t="str">
        <f t="shared" ca="1" si="28"/>
        <v/>
      </c>
      <c r="AR41" s="25">
        <f t="shared" si="29"/>
        <v>-20466.129999999976</v>
      </c>
      <c r="AS41" s="25" t="str">
        <f t="shared" ca="1" si="30"/>
        <v/>
      </c>
      <c r="AT41" s="10"/>
      <c r="AU41" s="12">
        <v>274166.01</v>
      </c>
      <c r="AV41" s="12" t="str">
        <f t="shared" ca="1" si="31"/>
        <v/>
      </c>
      <c r="AW41" s="12" t="str">
        <f t="shared" ca="1" si="32"/>
        <v/>
      </c>
      <c r="AX41" s="241"/>
      <c r="AY41" s="242"/>
      <c r="AZ41" s="241"/>
      <c r="BA41" s="241"/>
      <c r="BB41" s="243"/>
      <c r="BC41" s="242"/>
      <c r="BD41" s="242"/>
      <c r="BE41" s="241">
        <v>0</v>
      </c>
      <c r="BF41" s="241">
        <v>0</v>
      </c>
      <c r="BG41" s="241">
        <v>0</v>
      </c>
      <c r="BH41" s="241">
        <v>0</v>
      </c>
      <c r="BI41" s="241">
        <v>0</v>
      </c>
      <c r="BJ41" s="241">
        <v>0</v>
      </c>
      <c r="BK41" s="241">
        <v>0</v>
      </c>
      <c r="BL41" s="241"/>
      <c r="BM41" s="241">
        <v>2</v>
      </c>
      <c r="BN41" s="241">
        <v>0</v>
      </c>
      <c r="BO41" s="241">
        <v>6883.960000000021</v>
      </c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>
        <v>0</v>
      </c>
      <c r="CE41" s="241">
        <v>142129.57</v>
      </c>
      <c r="CF41" s="241">
        <v>233630</v>
      </c>
      <c r="CG41" s="241">
        <v>142129.57</v>
      </c>
      <c r="CH41" s="241">
        <v>233630</v>
      </c>
      <c r="CI41" s="246" t="s">
        <v>634</v>
      </c>
      <c r="CJ41" s="247">
        <v>267282.05</v>
      </c>
      <c r="CK41" s="247">
        <v>146166.54</v>
      </c>
      <c r="CL41" s="247">
        <v>274166.01</v>
      </c>
      <c r="CM41" s="247">
        <v>0</v>
      </c>
    </row>
    <row r="42" spans="1:91" x14ac:dyDescent="0.25">
      <c r="A42" s="231" t="s">
        <v>713</v>
      </c>
      <c r="B42" s="232" t="s">
        <v>714</v>
      </c>
      <c r="C42" s="232" t="s">
        <v>654</v>
      </c>
      <c r="D42" s="233"/>
      <c r="E42" s="234">
        <v>796055.3</v>
      </c>
      <c r="F42" s="235">
        <v>796055.3</v>
      </c>
      <c r="G42" s="236"/>
      <c r="H42" s="104"/>
      <c r="I42" s="237">
        <f t="shared" si="11"/>
        <v>796055.3</v>
      </c>
      <c r="J42" s="238"/>
      <c r="K42" s="239"/>
      <c r="L42" s="8">
        <v>672468.24</v>
      </c>
      <c r="M42" s="240">
        <f t="shared" si="12"/>
        <v>672468.24</v>
      </c>
      <c r="N42" s="71"/>
      <c r="O42" s="100"/>
      <c r="P42" s="9">
        <f t="shared" si="13"/>
        <v>123587.06000000006</v>
      </c>
      <c r="Q42" s="9">
        <f t="shared" si="14"/>
        <v>0</v>
      </c>
      <c r="R42" s="9">
        <f t="shared" si="15"/>
        <v>123587.06000000006</v>
      </c>
      <c r="S42" s="152">
        <v>46022</v>
      </c>
      <c r="T42" s="10"/>
      <c r="U42" s="23">
        <f t="shared" si="16"/>
        <v>1.025742806827576</v>
      </c>
      <c r="V42" s="11">
        <f t="shared" si="17"/>
        <v>816547.99781196809</v>
      </c>
      <c r="W42" s="11" t="str">
        <f t="shared" ca="1" si="18"/>
        <v/>
      </c>
      <c r="X42" s="8">
        <v>689779.46</v>
      </c>
      <c r="Y42" s="9">
        <f t="shared" ca="1" si="19"/>
        <v>0</v>
      </c>
      <c r="Z42" s="70">
        <f t="shared" ca="1" si="20"/>
        <v>0</v>
      </c>
      <c r="AA42" s="71"/>
      <c r="AB42" s="108"/>
      <c r="AC42" s="9">
        <f t="shared" si="21"/>
        <v>0</v>
      </c>
      <c r="AD42" s="9">
        <f t="shared" ca="1" si="22"/>
        <v>0</v>
      </c>
      <c r="AE42" s="10"/>
      <c r="AF42" s="24">
        <v>6.3598229224359357E-2</v>
      </c>
      <c r="AG42" s="11">
        <v>32956.03</v>
      </c>
      <c r="AH42" s="8">
        <v>32956.03</v>
      </c>
      <c r="AI42" s="9">
        <v>-30860.084849735133</v>
      </c>
      <c r="AJ42" s="9">
        <v>0</v>
      </c>
      <c r="AK42" s="10"/>
      <c r="AL42" s="11" t="str">
        <f t="shared" ca="1" si="24"/>
        <v/>
      </c>
      <c r="AM42" s="8">
        <v>656823.43000000005</v>
      </c>
      <c r="AN42" s="9" t="str">
        <f t="shared" ca="1" si="26"/>
        <v/>
      </c>
      <c r="AO42" s="9" t="str">
        <f t="shared" ca="1" si="27"/>
        <v/>
      </c>
      <c r="AP42" s="10"/>
      <c r="AQ42" s="25" t="str">
        <f t="shared" ca="1" si="28"/>
        <v/>
      </c>
      <c r="AR42" s="25">
        <f t="shared" si="29"/>
        <v>-17311.219999999972</v>
      </c>
      <c r="AS42" s="25" t="str">
        <f t="shared" ca="1" si="30"/>
        <v/>
      </c>
      <c r="AT42" s="10"/>
      <c r="AU42" s="12">
        <v>796055.3</v>
      </c>
      <c r="AV42" s="12" t="str">
        <f t="shared" ca="1" si="31"/>
        <v/>
      </c>
      <c r="AW42" s="12" t="str">
        <f t="shared" ca="1" si="32"/>
        <v/>
      </c>
      <c r="AX42" s="241"/>
      <c r="AY42" s="242"/>
      <c r="AZ42" s="241"/>
      <c r="BA42" s="241"/>
      <c r="BB42" s="243"/>
      <c r="BC42" s="242"/>
      <c r="BD42" s="242"/>
      <c r="BE42" s="241">
        <v>0</v>
      </c>
      <c r="BF42" s="241">
        <v>0</v>
      </c>
      <c r="BG42" s="241">
        <v>0</v>
      </c>
      <c r="BH42" s="241">
        <v>0</v>
      </c>
      <c r="BI42" s="241">
        <v>0</v>
      </c>
      <c r="BJ42" s="241">
        <v>0</v>
      </c>
      <c r="BK42" s="241">
        <v>0</v>
      </c>
      <c r="BL42" s="241"/>
      <c r="BM42" s="241">
        <v>2</v>
      </c>
      <c r="BN42" s="241">
        <v>0</v>
      </c>
      <c r="BO42" s="241">
        <v>86000</v>
      </c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>
        <v>0</v>
      </c>
      <c r="CE42" s="241">
        <v>32956.03</v>
      </c>
      <c r="CF42" s="241">
        <v>518191</v>
      </c>
      <c r="CG42" s="241">
        <v>32956.03</v>
      </c>
      <c r="CH42" s="241">
        <v>518191</v>
      </c>
      <c r="CI42" s="246" t="s">
        <v>634</v>
      </c>
      <c r="CJ42" s="247">
        <v>689779.46</v>
      </c>
      <c r="CK42" s="247">
        <v>656823.43000000005</v>
      </c>
      <c r="CL42" s="247">
        <v>796055.3</v>
      </c>
      <c r="CM42" s="247">
        <v>0</v>
      </c>
    </row>
    <row r="43" spans="1:91" x14ac:dyDescent="0.25">
      <c r="A43" s="231" t="s">
        <v>715</v>
      </c>
      <c r="B43" s="232" t="s">
        <v>716</v>
      </c>
      <c r="C43" s="232" t="s">
        <v>654</v>
      </c>
      <c r="D43" s="233"/>
      <c r="E43" s="234">
        <v>451254</v>
      </c>
      <c r="F43" s="235">
        <v>451254</v>
      </c>
      <c r="G43" s="236"/>
      <c r="H43" s="104"/>
      <c r="I43" s="237">
        <f t="shared" si="11"/>
        <v>451254</v>
      </c>
      <c r="J43" s="238"/>
      <c r="K43" s="239"/>
      <c r="L43" s="8">
        <v>386940.75</v>
      </c>
      <c r="M43" s="240">
        <f t="shared" si="12"/>
        <v>386940.75</v>
      </c>
      <c r="N43" s="71"/>
      <c r="O43" s="100"/>
      <c r="P43" s="9">
        <f t="shared" si="13"/>
        <v>64313.25</v>
      </c>
      <c r="Q43" s="9">
        <f t="shared" si="14"/>
        <v>0</v>
      </c>
      <c r="R43" s="9">
        <f t="shared" si="15"/>
        <v>64313.25</v>
      </c>
      <c r="S43" s="152">
        <v>46022</v>
      </c>
      <c r="T43" s="10"/>
      <c r="U43" s="23">
        <f t="shared" si="16"/>
        <v>0.98675267466659944</v>
      </c>
      <c r="V43" s="11">
        <f t="shared" si="17"/>
        <v>445276.09145400167</v>
      </c>
      <c r="W43" s="11" t="str">
        <f t="shared" ca="1" si="18"/>
        <v/>
      </c>
      <c r="X43" s="8">
        <v>381814.82</v>
      </c>
      <c r="Y43" s="9">
        <f t="shared" ca="1" si="19"/>
        <v>0</v>
      </c>
      <c r="Z43" s="70">
        <f t="shared" ca="1" si="20"/>
        <v>0</v>
      </c>
      <c r="AA43" s="71"/>
      <c r="AB43" s="108"/>
      <c r="AC43" s="9">
        <f t="shared" si="21"/>
        <v>0</v>
      </c>
      <c r="AD43" s="9">
        <f t="shared" ca="1" si="22"/>
        <v>0</v>
      </c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 t="str">
        <f t="shared" ca="1" si="24"/>
        <v/>
      </c>
      <c r="AM43" s="8">
        <v>381814.82</v>
      </c>
      <c r="AN43" s="9" t="str">
        <f t="shared" ca="1" si="26"/>
        <v/>
      </c>
      <c r="AO43" s="9" t="str">
        <f t="shared" ca="1" si="27"/>
        <v/>
      </c>
      <c r="AP43" s="10"/>
      <c r="AQ43" s="25" t="str">
        <f t="shared" ca="1" si="28"/>
        <v/>
      </c>
      <c r="AR43" s="25">
        <f t="shared" si="29"/>
        <v>5125.929999999993</v>
      </c>
      <c r="AS43" s="25" t="str">
        <f t="shared" ca="1" si="30"/>
        <v/>
      </c>
      <c r="AT43" s="10"/>
      <c r="AU43" s="12">
        <v>451254</v>
      </c>
      <c r="AV43" s="12" t="str">
        <f t="shared" ca="1" si="31"/>
        <v/>
      </c>
      <c r="AW43" s="12" t="str">
        <f t="shared" ca="1" si="32"/>
        <v/>
      </c>
      <c r="AX43" s="241"/>
      <c r="AY43" s="242"/>
      <c r="AZ43" s="241"/>
      <c r="BA43" s="241"/>
      <c r="BB43" s="243"/>
      <c r="BC43" s="242"/>
      <c r="BD43" s="242"/>
      <c r="BE43" s="241">
        <v>0</v>
      </c>
      <c r="BF43" s="241">
        <v>0</v>
      </c>
      <c r="BG43" s="241">
        <v>0</v>
      </c>
      <c r="BH43" s="241">
        <v>0</v>
      </c>
      <c r="BI43" s="241">
        <v>0</v>
      </c>
      <c r="BJ43" s="241">
        <v>0</v>
      </c>
      <c r="BK43" s="241">
        <v>0</v>
      </c>
      <c r="BL43" s="241"/>
      <c r="BM43" s="241">
        <v>2</v>
      </c>
      <c r="BN43" s="241">
        <v>0</v>
      </c>
      <c r="BO43" s="241">
        <v>23817</v>
      </c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>
        <v>0</v>
      </c>
      <c r="CE43" s="241">
        <v>0</v>
      </c>
      <c r="CF43" s="241">
        <v>0</v>
      </c>
      <c r="CG43" s="241">
        <v>0</v>
      </c>
      <c r="CH43" s="241">
        <v>0</v>
      </c>
      <c r="CI43" s="246" t="s">
        <v>634</v>
      </c>
      <c r="CJ43" s="247">
        <v>381814.82</v>
      </c>
      <c r="CK43" s="247">
        <v>381814.82</v>
      </c>
      <c r="CL43" s="247">
        <v>451254</v>
      </c>
      <c r="CM43" s="247">
        <v>0</v>
      </c>
    </row>
    <row r="44" spans="1:91" x14ac:dyDescent="0.25">
      <c r="A44" s="231" t="s">
        <v>717</v>
      </c>
      <c r="B44" s="232" t="s">
        <v>718</v>
      </c>
      <c r="C44" s="232" t="s">
        <v>685</v>
      </c>
      <c r="D44" s="233"/>
      <c r="E44" s="234">
        <v>1120704.2</v>
      </c>
      <c r="F44" s="235">
        <v>1120704.2</v>
      </c>
      <c r="G44" s="236"/>
      <c r="H44" s="104"/>
      <c r="I44" s="237">
        <f t="shared" si="11"/>
        <v>1120704.2</v>
      </c>
      <c r="J44" s="238"/>
      <c r="K44" s="239"/>
      <c r="L44" s="8">
        <v>663953.48</v>
      </c>
      <c r="M44" s="240">
        <f t="shared" si="12"/>
        <v>663953.48</v>
      </c>
      <c r="N44" s="71"/>
      <c r="O44" s="100"/>
      <c r="P44" s="9">
        <f t="shared" si="13"/>
        <v>456750.72</v>
      </c>
      <c r="Q44" s="9">
        <f t="shared" si="14"/>
        <v>0</v>
      </c>
      <c r="R44" s="9">
        <f t="shared" si="15"/>
        <v>456750.72</v>
      </c>
      <c r="S44" s="152">
        <v>46022</v>
      </c>
      <c r="T44" s="10"/>
      <c r="U44" s="23">
        <f t="shared" si="16"/>
        <v>0.99877628474814228</v>
      </c>
      <c r="V44" s="11">
        <f t="shared" si="17"/>
        <v>1119332.7771776388</v>
      </c>
      <c r="W44" s="11" t="str">
        <f t="shared" ca="1" si="18"/>
        <v/>
      </c>
      <c r="X44" s="8">
        <v>663140.99</v>
      </c>
      <c r="Y44" s="9">
        <f t="shared" ca="1" si="19"/>
        <v>0</v>
      </c>
      <c r="Z44" s="70">
        <f t="shared" ca="1" si="20"/>
        <v>0</v>
      </c>
      <c r="AA44" s="71"/>
      <c r="AB44" s="108"/>
      <c r="AC44" s="9">
        <f t="shared" si="21"/>
        <v>0</v>
      </c>
      <c r="AD44" s="9">
        <f t="shared" ca="1" si="22"/>
        <v>0</v>
      </c>
      <c r="AE44" s="10"/>
      <c r="AF44" s="24">
        <v>0</v>
      </c>
      <c r="AG44" s="11">
        <v>0</v>
      </c>
      <c r="AH44" s="8">
        <v>0</v>
      </c>
      <c r="AI44" s="9">
        <v>0</v>
      </c>
      <c r="AJ44" s="9">
        <v>0</v>
      </c>
      <c r="AK44" s="10"/>
      <c r="AL44" s="11" t="str">
        <f t="shared" ca="1" si="24"/>
        <v/>
      </c>
      <c r="AM44" s="8">
        <v>663140.99</v>
      </c>
      <c r="AN44" s="9" t="str">
        <f t="shared" ca="1" si="26"/>
        <v/>
      </c>
      <c r="AO44" s="9" t="str">
        <f t="shared" ca="1" si="27"/>
        <v/>
      </c>
      <c r="AP44" s="10"/>
      <c r="AQ44" s="25" t="str">
        <f t="shared" ca="1" si="28"/>
        <v/>
      </c>
      <c r="AR44" s="25">
        <f t="shared" si="29"/>
        <v>812.48999999999069</v>
      </c>
      <c r="AS44" s="25" t="str">
        <f t="shared" ca="1" si="30"/>
        <v/>
      </c>
      <c r="AT44" s="10"/>
      <c r="AU44" s="12">
        <v>1120704.2</v>
      </c>
      <c r="AV44" s="12" t="str">
        <f t="shared" ca="1" si="31"/>
        <v/>
      </c>
      <c r="AW44" s="12" t="str">
        <f t="shared" ca="1" si="32"/>
        <v/>
      </c>
      <c r="AX44" s="241"/>
      <c r="AY44" s="242"/>
      <c r="AZ44" s="241"/>
      <c r="BA44" s="241"/>
      <c r="BB44" s="243"/>
      <c r="BC44" s="242"/>
      <c r="BD44" s="242"/>
      <c r="BE44" s="241">
        <v>0</v>
      </c>
      <c r="BF44" s="241">
        <v>0</v>
      </c>
      <c r="BG44" s="241">
        <v>0</v>
      </c>
      <c r="BH44" s="241">
        <v>0</v>
      </c>
      <c r="BI44" s="241">
        <v>0</v>
      </c>
      <c r="BJ44" s="241">
        <v>0</v>
      </c>
      <c r="BK44" s="241">
        <v>0</v>
      </c>
      <c r="BL44" s="241"/>
      <c r="BM44" s="241">
        <v>2</v>
      </c>
      <c r="BN44" s="241">
        <v>0</v>
      </c>
      <c r="BO44" s="241">
        <v>300000</v>
      </c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>
        <v>0</v>
      </c>
      <c r="CE44" s="241">
        <v>0</v>
      </c>
      <c r="CF44" s="241">
        <v>0</v>
      </c>
      <c r="CG44" s="241">
        <v>0</v>
      </c>
      <c r="CH44" s="241">
        <v>0</v>
      </c>
      <c r="CI44" s="246" t="s">
        <v>634</v>
      </c>
      <c r="CJ44" s="247">
        <v>663140.99</v>
      </c>
      <c r="CK44" s="247">
        <v>663140.99</v>
      </c>
      <c r="CL44" s="247">
        <v>1120704.2</v>
      </c>
      <c r="CM44" s="247">
        <v>0</v>
      </c>
    </row>
    <row r="45" spans="1:91" x14ac:dyDescent="0.25">
      <c r="A45" s="231" t="s">
        <v>719</v>
      </c>
      <c r="B45" s="251" t="s">
        <v>720</v>
      </c>
      <c r="C45" s="232" t="s">
        <v>666</v>
      </c>
      <c r="D45" s="233"/>
      <c r="E45" s="234">
        <v>314085.77</v>
      </c>
      <c r="F45" s="235">
        <v>314085.77</v>
      </c>
      <c r="G45" s="236"/>
      <c r="H45" s="104"/>
      <c r="I45" s="237">
        <f t="shared" si="11"/>
        <v>314085.77</v>
      </c>
      <c r="J45" s="238"/>
      <c r="K45" s="239"/>
      <c r="L45" s="8">
        <v>290726.11</v>
      </c>
      <c r="M45" s="240">
        <f t="shared" si="12"/>
        <v>290726.11</v>
      </c>
      <c r="N45" s="71"/>
      <c r="O45" s="100"/>
      <c r="P45" s="9">
        <f t="shared" si="13"/>
        <v>23359.660000000033</v>
      </c>
      <c r="Q45" s="9">
        <f t="shared" si="14"/>
        <v>0</v>
      </c>
      <c r="R45" s="9">
        <f t="shared" si="15"/>
        <v>23359.660000000033</v>
      </c>
      <c r="S45" s="152">
        <v>46022</v>
      </c>
      <c r="T45" s="10"/>
      <c r="U45" s="23">
        <f t="shared" si="16"/>
        <v>1</v>
      </c>
      <c r="V45" s="11">
        <f t="shared" si="17"/>
        <v>314085.77</v>
      </c>
      <c r="W45" s="11" t="str">
        <f t="shared" ca="1" si="18"/>
        <v/>
      </c>
      <c r="X45" s="8">
        <v>290726.11</v>
      </c>
      <c r="Y45" s="9">
        <f t="shared" ca="1" si="19"/>
        <v>0</v>
      </c>
      <c r="Z45" s="70">
        <f t="shared" ca="1" si="20"/>
        <v>0</v>
      </c>
      <c r="AA45" s="71"/>
      <c r="AB45" s="108"/>
      <c r="AC45" s="9">
        <f t="shared" si="21"/>
        <v>0</v>
      </c>
      <c r="AD45" s="9">
        <f t="shared" ca="1" si="22"/>
        <v>0</v>
      </c>
      <c r="AE45" s="10"/>
      <c r="AF45" s="24">
        <v>0.9951431610518241</v>
      </c>
      <c r="AG45" s="11">
        <v>285347.34999999998</v>
      </c>
      <c r="AH45" s="8">
        <v>285347.34999999998</v>
      </c>
      <c r="AI45" s="9">
        <v>25694.855155580037</v>
      </c>
      <c r="AJ45" s="9">
        <v>0</v>
      </c>
      <c r="AK45" s="10"/>
      <c r="AL45" s="11" t="str">
        <f t="shared" ca="1" si="24"/>
        <v/>
      </c>
      <c r="AM45" s="8">
        <v>5378.76</v>
      </c>
      <c r="AN45" s="9" t="str">
        <f t="shared" ca="1" si="26"/>
        <v/>
      </c>
      <c r="AO45" s="9" t="str">
        <f t="shared" ca="1" si="27"/>
        <v/>
      </c>
      <c r="AP45" s="10"/>
      <c r="AQ45" s="25" t="str">
        <f t="shared" ca="1" si="28"/>
        <v/>
      </c>
      <c r="AR45" s="25">
        <f t="shared" si="29"/>
        <v>0</v>
      </c>
      <c r="AS45" s="25" t="str">
        <f t="shared" ca="1" si="30"/>
        <v/>
      </c>
      <c r="AT45" s="10"/>
      <c r="AU45" s="12">
        <v>314085.77</v>
      </c>
      <c r="AV45" s="12" t="str">
        <f t="shared" ca="1" si="31"/>
        <v/>
      </c>
      <c r="AW45" s="12" t="str">
        <f t="shared" ca="1" si="32"/>
        <v/>
      </c>
      <c r="AX45" s="241"/>
      <c r="AY45" s="242"/>
      <c r="AZ45" s="241"/>
      <c r="BA45" s="241"/>
      <c r="BB45" s="243"/>
      <c r="BC45" s="242"/>
      <c r="BD45" s="242"/>
      <c r="BE45" s="241">
        <v>0</v>
      </c>
      <c r="BF45" s="241">
        <v>0</v>
      </c>
      <c r="BG45" s="241">
        <v>0</v>
      </c>
      <c r="BH45" s="241">
        <v>0</v>
      </c>
      <c r="BI45" s="241">
        <v>0</v>
      </c>
      <c r="BJ45" s="241">
        <v>0</v>
      </c>
      <c r="BK45" s="241">
        <v>0</v>
      </c>
      <c r="BL45" s="241"/>
      <c r="BM45" s="241">
        <v>3</v>
      </c>
      <c r="BN45" s="241">
        <v>0</v>
      </c>
      <c r="BO45" s="241">
        <v>23359.660000000033</v>
      </c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>
        <v>0</v>
      </c>
      <c r="CE45" s="241">
        <v>312560.26</v>
      </c>
      <c r="CF45" s="241">
        <v>286740</v>
      </c>
      <c r="CG45" s="241">
        <v>312560.26</v>
      </c>
      <c r="CH45" s="241">
        <v>286740</v>
      </c>
      <c r="CI45" s="246" t="s">
        <v>634</v>
      </c>
      <c r="CJ45" s="247">
        <v>290726.11</v>
      </c>
      <c r="CK45" s="247">
        <v>5378.76</v>
      </c>
      <c r="CL45" s="247">
        <v>314085.77</v>
      </c>
      <c r="CM45" s="247">
        <v>0</v>
      </c>
    </row>
    <row r="46" spans="1:91" x14ac:dyDescent="0.25">
      <c r="A46" s="231" t="s">
        <v>721</v>
      </c>
      <c r="B46" s="251" t="s">
        <v>722</v>
      </c>
      <c r="C46" s="232" t="s">
        <v>654</v>
      </c>
      <c r="D46" s="233"/>
      <c r="E46" s="234">
        <v>279244</v>
      </c>
      <c r="F46" s="235">
        <v>279244</v>
      </c>
      <c r="G46" s="236"/>
      <c r="H46" s="104"/>
      <c r="I46" s="237">
        <f t="shared" si="11"/>
        <v>279244</v>
      </c>
      <c r="J46" s="238"/>
      <c r="K46" s="239"/>
      <c r="L46" s="8">
        <v>249849.76</v>
      </c>
      <c r="M46" s="240">
        <f t="shared" si="12"/>
        <v>249849.76</v>
      </c>
      <c r="N46" s="71"/>
      <c r="O46" s="100"/>
      <c r="P46" s="9">
        <f t="shared" si="13"/>
        <v>29394.239999999991</v>
      </c>
      <c r="Q46" s="9">
        <f t="shared" si="14"/>
        <v>0</v>
      </c>
      <c r="R46" s="9">
        <f t="shared" si="15"/>
        <v>29394.239999999991</v>
      </c>
      <c r="S46" s="152">
        <v>46022</v>
      </c>
      <c r="T46" s="10"/>
      <c r="U46" s="23">
        <f t="shared" si="16"/>
        <v>1.0049567388017504</v>
      </c>
      <c r="V46" s="11">
        <f t="shared" si="17"/>
        <v>280628.13956995599</v>
      </c>
      <c r="W46" s="11" t="str">
        <f t="shared" ca="1" si="18"/>
        <v/>
      </c>
      <c r="X46" s="8">
        <v>251088.2</v>
      </c>
      <c r="Y46" s="9">
        <f t="shared" ca="1" si="19"/>
        <v>0</v>
      </c>
      <c r="Z46" s="70">
        <f t="shared" ca="1" si="20"/>
        <v>0</v>
      </c>
      <c r="AA46" s="71"/>
      <c r="AB46" s="108"/>
      <c r="AC46" s="9">
        <f t="shared" si="21"/>
        <v>0</v>
      </c>
      <c r="AD46" s="9">
        <f t="shared" ca="1" si="22"/>
        <v>0</v>
      </c>
      <c r="AE46" s="10"/>
      <c r="AF46" s="24">
        <v>0.71720145661221191</v>
      </c>
      <c r="AG46" s="11">
        <v>184739.62</v>
      </c>
      <c r="AH46" s="8">
        <v>184739.62</v>
      </c>
      <c r="AI46" s="9">
        <v>-41102.758102329331</v>
      </c>
      <c r="AJ46" s="9">
        <v>0</v>
      </c>
      <c r="AK46" s="10"/>
      <c r="AL46" s="11" t="str">
        <f t="shared" ca="1" si="24"/>
        <v/>
      </c>
      <c r="AM46" s="8">
        <v>66348.58</v>
      </c>
      <c r="AN46" s="9" t="str">
        <f t="shared" ca="1" si="26"/>
        <v/>
      </c>
      <c r="AO46" s="9" t="str">
        <f t="shared" ca="1" si="27"/>
        <v/>
      </c>
      <c r="AP46" s="10"/>
      <c r="AQ46" s="25" t="str">
        <f t="shared" ca="1" si="28"/>
        <v/>
      </c>
      <c r="AR46" s="25">
        <f t="shared" si="29"/>
        <v>-1238.4400000000023</v>
      </c>
      <c r="AS46" s="25" t="str">
        <f t="shared" ca="1" si="30"/>
        <v/>
      </c>
      <c r="AT46" s="10"/>
      <c r="AU46" s="12">
        <v>279244</v>
      </c>
      <c r="AV46" s="12" t="str">
        <f t="shared" ca="1" si="31"/>
        <v/>
      </c>
      <c r="AW46" s="12" t="str">
        <f t="shared" ca="1" si="32"/>
        <v/>
      </c>
      <c r="AX46" s="241"/>
      <c r="AY46" s="242"/>
      <c r="AZ46" s="241"/>
      <c r="BA46" s="241"/>
      <c r="BB46" s="243"/>
      <c r="BC46" s="242"/>
      <c r="BD46" s="242"/>
      <c r="BE46" s="241">
        <v>0</v>
      </c>
      <c r="BF46" s="241">
        <v>0</v>
      </c>
      <c r="BG46" s="241">
        <v>0</v>
      </c>
      <c r="BH46" s="241">
        <v>0</v>
      </c>
      <c r="BI46" s="241">
        <v>0</v>
      </c>
      <c r="BJ46" s="241">
        <v>0</v>
      </c>
      <c r="BK46" s="241">
        <v>0</v>
      </c>
      <c r="BL46" s="241"/>
      <c r="BM46" s="241">
        <v>3</v>
      </c>
      <c r="BN46" s="241">
        <v>0</v>
      </c>
      <c r="BO46" s="241">
        <v>28155.799999999988</v>
      </c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>
        <v>0</v>
      </c>
      <c r="CE46" s="241">
        <v>200274.08</v>
      </c>
      <c r="CF46" s="241">
        <v>257584</v>
      </c>
      <c r="CG46" s="241">
        <v>200274.08</v>
      </c>
      <c r="CH46" s="241">
        <v>257584</v>
      </c>
      <c r="CI46" s="246" t="s">
        <v>634</v>
      </c>
      <c r="CJ46" s="247">
        <v>251088.2</v>
      </c>
      <c r="CK46" s="247">
        <v>66348.58</v>
      </c>
      <c r="CL46" s="247">
        <v>279244</v>
      </c>
      <c r="CM46" s="247">
        <v>0</v>
      </c>
    </row>
    <row r="47" spans="1:91" x14ac:dyDescent="0.25">
      <c r="A47" s="231" t="s">
        <v>723</v>
      </c>
      <c r="B47" s="232" t="s">
        <v>724</v>
      </c>
      <c r="C47" s="232" t="s">
        <v>654</v>
      </c>
      <c r="D47" s="233"/>
      <c r="E47" s="234">
        <v>29838.25</v>
      </c>
      <c r="F47" s="235">
        <v>29838.25</v>
      </c>
      <c r="G47" s="236"/>
      <c r="H47" s="104"/>
      <c r="I47" s="237">
        <f t="shared" si="11"/>
        <v>29838.25</v>
      </c>
      <c r="J47" s="238"/>
      <c r="K47" s="239"/>
      <c r="L47" s="8">
        <v>-3200</v>
      </c>
      <c r="M47" s="240">
        <f t="shared" si="12"/>
        <v>-3200</v>
      </c>
      <c r="N47" s="238"/>
      <c r="O47" s="239"/>
      <c r="P47" s="9">
        <f t="shared" si="13"/>
        <v>33038.25</v>
      </c>
      <c r="Q47" s="9">
        <f t="shared" si="14"/>
        <v>0</v>
      </c>
      <c r="R47" s="9">
        <f t="shared" si="15"/>
        <v>33038.25</v>
      </c>
      <c r="S47" s="152">
        <v>46022</v>
      </c>
      <c r="T47" s="10"/>
      <c r="U47" s="23">
        <f t="shared" si="16"/>
        <v>-8.1526031250000006</v>
      </c>
      <c r="V47" s="11">
        <f t="shared" si="17"/>
        <v>-243259.41019453126</v>
      </c>
      <c r="W47" s="11">
        <f t="shared" si="18"/>
        <v>26088.33</v>
      </c>
      <c r="X47" s="8">
        <v>26088.33</v>
      </c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>
        <v>1</v>
      </c>
      <c r="AG47" s="11">
        <v>6514.21</v>
      </c>
      <c r="AH47" s="8">
        <v>6514.21</v>
      </c>
      <c r="AI47" s="9">
        <v>23324.04</v>
      </c>
      <c r="AJ47" s="9">
        <v>0</v>
      </c>
      <c r="AK47" s="10"/>
      <c r="AL47" s="11">
        <f t="shared" si="24"/>
        <v>19574.120000000003</v>
      </c>
      <c r="AM47" s="8">
        <v>19574.12</v>
      </c>
      <c r="AN47" s="9">
        <f t="shared" si="26"/>
        <v>-23324.04</v>
      </c>
      <c r="AO47" s="9">
        <f t="shared" si="27"/>
        <v>0</v>
      </c>
      <c r="AP47" s="10"/>
      <c r="AQ47" s="25">
        <f t="shared" si="28"/>
        <v>3749.9199999999983</v>
      </c>
      <c r="AR47" s="25">
        <f t="shared" si="29"/>
        <v>-29288.33</v>
      </c>
      <c r="AS47" s="25">
        <f t="shared" si="30"/>
        <v>33038.25</v>
      </c>
      <c r="AT47" s="10"/>
      <c r="AU47" s="12">
        <v>29838.25</v>
      </c>
      <c r="AV47" s="12" t="str">
        <f t="shared" si="31"/>
        <v xml:space="preserve"> </v>
      </c>
      <c r="AW47" s="12">
        <f t="shared" si="32"/>
        <v>3749.9199999999983</v>
      </c>
      <c r="AX47" s="241"/>
      <c r="AY47" s="242"/>
      <c r="AZ47" s="241"/>
      <c r="BA47" s="241"/>
      <c r="BB47" s="243"/>
      <c r="BC47" s="242"/>
      <c r="BD47" s="242"/>
      <c r="BE47" s="241">
        <v>0</v>
      </c>
      <c r="BF47" s="241">
        <v>0</v>
      </c>
      <c r="BG47" s="241">
        <v>0</v>
      </c>
      <c r="BH47" s="241">
        <v>0</v>
      </c>
      <c r="BI47" s="241">
        <v>0</v>
      </c>
      <c r="BJ47" s="241">
        <v>0</v>
      </c>
      <c r="BK47" s="241">
        <v>0</v>
      </c>
      <c r="BL47" s="241"/>
      <c r="BM47" s="241">
        <v>3</v>
      </c>
      <c r="BN47" s="241">
        <v>0</v>
      </c>
      <c r="BO47" s="241">
        <v>3749.9199999999983</v>
      </c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>
        <v>0</v>
      </c>
      <c r="CE47" s="241">
        <v>29838.25</v>
      </c>
      <c r="CF47" s="241">
        <v>6514.21</v>
      </c>
      <c r="CG47" s="241">
        <v>29838.25</v>
      </c>
      <c r="CH47" s="241">
        <v>6514.21</v>
      </c>
      <c r="CI47" s="246" t="s">
        <v>634</v>
      </c>
      <c r="CJ47" s="247">
        <v>26088.33</v>
      </c>
      <c r="CK47" s="247">
        <v>19574.12</v>
      </c>
      <c r="CL47" s="247">
        <v>29838.25</v>
      </c>
      <c r="CM47" s="247">
        <v>0</v>
      </c>
    </row>
    <row r="48" spans="1:91" x14ac:dyDescent="0.25">
      <c r="A48" s="231" t="s">
        <v>725</v>
      </c>
      <c r="B48" s="232" t="s">
        <v>726</v>
      </c>
      <c r="C48" s="232" t="s">
        <v>649</v>
      </c>
      <c r="D48" s="233"/>
      <c r="E48" s="234">
        <v>0</v>
      </c>
      <c r="F48" s="235">
        <v>0</v>
      </c>
      <c r="G48" s="236"/>
      <c r="H48" s="104"/>
      <c r="I48" s="237">
        <f t="shared" si="11"/>
        <v>0</v>
      </c>
      <c r="J48" s="238"/>
      <c r="K48" s="239"/>
      <c r="L48" s="8">
        <v>646965.56000000006</v>
      </c>
      <c r="M48" s="240">
        <f t="shared" si="12"/>
        <v>646965.56000000006</v>
      </c>
      <c r="N48" s="71"/>
      <c r="O48" s="100"/>
      <c r="P48" s="9">
        <f t="shared" si="13"/>
        <v>-646965.56000000006</v>
      </c>
      <c r="Q48" s="9">
        <f t="shared" si="14"/>
        <v>0</v>
      </c>
      <c r="R48" s="9">
        <f t="shared" si="15"/>
        <v>-646965.56000000006</v>
      </c>
      <c r="S48" s="152">
        <v>46022</v>
      </c>
      <c r="T48" s="10"/>
      <c r="U48" s="23">
        <f t="shared" si="16"/>
        <v>1.7198972847951906</v>
      </c>
      <c r="V48" s="11">
        <f t="shared" si="17"/>
        <v>0</v>
      </c>
      <c r="W48" s="11">
        <f t="shared" si="18"/>
        <v>465748.75</v>
      </c>
      <c r="X48" s="8">
        <v>1112714.31</v>
      </c>
      <c r="Y48" s="9">
        <f t="shared" si="19"/>
        <v>-646965.56000000006</v>
      </c>
      <c r="Z48" s="70">
        <f t="shared" si="20"/>
        <v>-646965.56000000006</v>
      </c>
      <c r="AA48" s="71"/>
      <c r="AB48" s="108"/>
      <c r="AC48" s="9">
        <f t="shared" si="21"/>
        <v>0</v>
      </c>
      <c r="AD48" s="9">
        <f t="shared" si="22"/>
        <v>-646965.56000000006</v>
      </c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>
        <f t="shared" si="24"/>
        <v>465748.75</v>
      </c>
      <c r="AM48" s="8">
        <v>1112714.31</v>
      </c>
      <c r="AN48" s="9">
        <f t="shared" si="26"/>
        <v>-646965.56000000006</v>
      </c>
      <c r="AO48" s="9">
        <f t="shared" si="27"/>
        <v>-646965.56000000006</v>
      </c>
      <c r="AP48" s="10"/>
      <c r="AQ48" s="25">
        <f t="shared" si="28"/>
        <v>-465748.75</v>
      </c>
      <c r="AR48" s="25">
        <f t="shared" si="29"/>
        <v>-465748.75</v>
      </c>
      <c r="AS48" s="25">
        <f t="shared" si="30"/>
        <v>0</v>
      </c>
      <c r="AT48" s="10"/>
      <c r="AU48" s="12">
        <v>0</v>
      </c>
      <c r="AV48" s="12">
        <f t="shared" si="31"/>
        <v>465748.75</v>
      </c>
      <c r="AW48" s="12" t="str">
        <f t="shared" si="32"/>
        <v xml:space="preserve"> </v>
      </c>
      <c r="AX48" s="241"/>
      <c r="AY48" s="242"/>
      <c r="AZ48" s="241"/>
      <c r="BA48" s="241"/>
      <c r="BB48" s="243"/>
      <c r="BC48" s="242"/>
      <c r="BD48" s="242"/>
      <c r="BE48" s="241">
        <v>0</v>
      </c>
      <c r="BF48" s="241">
        <v>0</v>
      </c>
      <c r="BG48" s="241">
        <v>0</v>
      </c>
      <c r="BH48" s="241">
        <v>0</v>
      </c>
      <c r="BI48" s="241">
        <v>0</v>
      </c>
      <c r="BJ48" s="241">
        <v>0</v>
      </c>
      <c r="BK48" s="241">
        <v>0</v>
      </c>
      <c r="BL48" s="241"/>
      <c r="BM48" s="241">
        <v>3</v>
      </c>
      <c r="BN48" s="241">
        <v>0</v>
      </c>
      <c r="BO48" s="241">
        <v>-764121.89</v>
      </c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>
        <v>0</v>
      </c>
      <c r="CE48" s="241">
        <v>0</v>
      </c>
      <c r="CF48" s="241">
        <v>0</v>
      </c>
      <c r="CG48" s="241">
        <v>0</v>
      </c>
      <c r="CH48" s="241">
        <v>0</v>
      </c>
      <c r="CI48" s="246" t="s">
        <v>634</v>
      </c>
      <c r="CJ48" s="247">
        <v>1112714.31</v>
      </c>
      <c r="CK48" s="247">
        <v>1112714.31</v>
      </c>
      <c r="CL48" s="247">
        <v>0</v>
      </c>
      <c r="CM48" s="247">
        <v>0</v>
      </c>
    </row>
    <row r="49" spans="1:91" x14ac:dyDescent="0.25">
      <c r="A49" s="231" t="s">
        <v>727</v>
      </c>
      <c r="B49" s="232" t="s">
        <v>728</v>
      </c>
      <c r="C49" s="232" t="s">
        <v>649</v>
      </c>
      <c r="D49" s="233"/>
      <c r="E49" s="234">
        <v>0</v>
      </c>
      <c r="F49" s="235">
        <v>0</v>
      </c>
      <c r="G49" s="236"/>
      <c r="H49" s="104"/>
      <c r="I49" s="237">
        <f t="shared" si="11"/>
        <v>0</v>
      </c>
      <c r="J49" s="238"/>
      <c r="K49" s="239"/>
      <c r="L49" s="8">
        <v>414012.52</v>
      </c>
      <c r="M49" s="240">
        <f t="shared" si="12"/>
        <v>414012.52</v>
      </c>
      <c r="N49" s="71"/>
      <c r="O49" s="100"/>
      <c r="P49" s="9">
        <f t="shared" si="13"/>
        <v>-414012.52</v>
      </c>
      <c r="Q49" s="9">
        <f t="shared" si="14"/>
        <v>0</v>
      </c>
      <c r="R49" s="9">
        <f t="shared" si="15"/>
        <v>-414012.52</v>
      </c>
      <c r="S49" s="152">
        <v>46022</v>
      </c>
      <c r="T49" s="10"/>
      <c r="U49" s="23">
        <f t="shared" si="16"/>
        <v>1</v>
      </c>
      <c r="V49" s="11">
        <f t="shared" si="17"/>
        <v>0</v>
      </c>
      <c r="W49" s="11">
        <f t="shared" si="18"/>
        <v>0</v>
      </c>
      <c r="X49" s="8">
        <v>414012.52</v>
      </c>
      <c r="Y49" s="9">
        <f t="shared" si="19"/>
        <v>-414012.52</v>
      </c>
      <c r="Z49" s="70">
        <f t="shared" si="20"/>
        <v>-414012.52</v>
      </c>
      <c r="AA49" s="71"/>
      <c r="AB49" s="108"/>
      <c r="AC49" s="9">
        <f t="shared" si="21"/>
        <v>0</v>
      </c>
      <c r="AD49" s="9">
        <f t="shared" si="22"/>
        <v>-414012.52</v>
      </c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>
        <f t="shared" si="24"/>
        <v>0</v>
      </c>
      <c r="AM49" s="8">
        <v>414012.52</v>
      </c>
      <c r="AN49" s="9">
        <f t="shared" si="26"/>
        <v>-414012.52</v>
      </c>
      <c r="AO49" s="9">
        <f t="shared" si="27"/>
        <v>-414012.52</v>
      </c>
      <c r="AP49" s="10"/>
      <c r="AQ49" s="25">
        <f t="shared" si="28"/>
        <v>0</v>
      </c>
      <c r="AR49" s="25">
        <f t="shared" si="29"/>
        <v>0</v>
      </c>
      <c r="AS49" s="25">
        <f t="shared" si="30"/>
        <v>0</v>
      </c>
      <c r="AT49" s="10"/>
      <c r="AU49" s="12">
        <v>0</v>
      </c>
      <c r="AV49" s="12">
        <f t="shared" si="31"/>
        <v>0</v>
      </c>
      <c r="AW49" s="12">
        <f t="shared" si="32"/>
        <v>0</v>
      </c>
      <c r="AX49" s="241"/>
      <c r="AY49" s="242"/>
      <c r="AZ49" s="241"/>
      <c r="BA49" s="241"/>
      <c r="BB49" s="243"/>
      <c r="BC49" s="242"/>
      <c r="BD49" s="242"/>
      <c r="BE49" s="241">
        <v>0</v>
      </c>
      <c r="BF49" s="241">
        <v>0</v>
      </c>
      <c r="BG49" s="241">
        <v>0</v>
      </c>
      <c r="BH49" s="241">
        <v>0</v>
      </c>
      <c r="BI49" s="241">
        <v>0</v>
      </c>
      <c r="BJ49" s="241">
        <v>0</v>
      </c>
      <c r="BK49" s="241">
        <v>0</v>
      </c>
      <c r="BL49" s="241"/>
      <c r="BM49" s="241">
        <v>3</v>
      </c>
      <c r="BN49" s="241">
        <v>0</v>
      </c>
      <c r="BO49" s="241">
        <v>-282753.03999999998</v>
      </c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>
        <v>0</v>
      </c>
      <c r="CE49" s="241">
        <v>0</v>
      </c>
      <c r="CF49" s="241">
        <v>0</v>
      </c>
      <c r="CG49" s="241">
        <v>0</v>
      </c>
      <c r="CH49" s="241">
        <v>0</v>
      </c>
      <c r="CI49" s="246" t="s">
        <v>634</v>
      </c>
      <c r="CJ49" s="247">
        <v>414012.52</v>
      </c>
      <c r="CK49" s="247">
        <v>414012.52</v>
      </c>
      <c r="CL49" s="247">
        <v>0</v>
      </c>
      <c r="CM49" s="247">
        <v>0</v>
      </c>
    </row>
    <row r="50" spans="1:91" x14ac:dyDescent="0.25">
      <c r="A50" s="231" t="s">
        <v>729</v>
      </c>
      <c r="B50" s="232" t="s">
        <v>730</v>
      </c>
      <c r="C50" s="232" t="s">
        <v>675</v>
      </c>
      <c r="D50" s="233"/>
      <c r="E50" s="234">
        <v>50568.05</v>
      </c>
      <c r="F50" s="235">
        <v>50568.05</v>
      </c>
      <c r="G50" s="236"/>
      <c r="H50" s="104"/>
      <c r="I50" s="237">
        <f t="shared" si="11"/>
        <v>50568.05</v>
      </c>
      <c r="J50" s="238"/>
      <c r="K50" s="239"/>
      <c r="L50" s="8">
        <v>33347.31</v>
      </c>
      <c r="M50" s="240">
        <f t="shared" si="12"/>
        <v>33347.31</v>
      </c>
      <c r="N50" s="71"/>
      <c r="O50" s="100"/>
      <c r="P50" s="9">
        <f t="shared" si="13"/>
        <v>17220.740000000005</v>
      </c>
      <c r="Q50" s="9">
        <f t="shared" si="14"/>
        <v>0</v>
      </c>
      <c r="R50" s="9">
        <f t="shared" si="15"/>
        <v>17220.740000000005</v>
      </c>
      <c r="S50" s="152">
        <v>46022</v>
      </c>
      <c r="T50" s="10"/>
      <c r="U50" s="23">
        <f t="shared" si="16"/>
        <v>1.3581722183888296</v>
      </c>
      <c r="V50" s="11">
        <f t="shared" si="17"/>
        <v>68680.120648097261</v>
      </c>
      <c r="W50" s="11" t="str">
        <f t="shared" ca="1" si="18"/>
        <v/>
      </c>
      <c r="X50" s="8">
        <v>45291.39</v>
      </c>
      <c r="Y50" s="9">
        <f t="shared" ca="1" si="19"/>
        <v>0</v>
      </c>
      <c r="Z50" s="70">
        <f t="shared" ca="1" si="20"/>
        <v>0</v>
      </c>
      <c r="AA50" s="71"/>
      <c r="AB50" s="108"/>
      <c r="AC50" s="9">
        <f t="shared" si="21"/>
        <v>0</v>
      </c>
      <c r="AD50" s="9">
        <f t="shared" ca="1" si="22"/>
        <v>0</v>
      </c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 t="str">
        <f t="shared" ca="1" si="24"/>
        <v/>
      </c>
      <c r="AM50" s="8">
        <v>45291.39</v>
      </c>
      <c r="AN50" s="9" t="str">
        <f t="shared" ca="1" si="26"/>
        <v/>
      </c>
      <c r="AO50" s="9" t="str">
        <f t="shared" ca="1" si="27"/>
        <v/>
      </c>
      <c r="AP50" s="10"/>
      <c r="AQ50" s="25" t="str">
        <f t="shared" ca="1" si="28"/>
        <v/>
      </c>
      <c r="AR50" s="25">
        <f t="shared" si="29"/>
        <v>-11944.080000000002</v>
      </c>
      <c r="AS50" s="25" t="str">
        <f t="shared" ca="1" si="30"/>
        <v/>
      </c>
      <c r="AT50" s="10"/>
      <c r="AU50" s="12">
        <v>50568.05</v>
      </c>
      <c r="AV50" s="12" t="str">
        <f t="shared" ca="1" si="31"/>
        <v/>
      </c>
      <c r="AW50" s="12" t="str">
        <f t="shared" ca="1" si="32"/>
        <v/>
      </c>
      <c r="AX50" s="241"/>
      <c r="AY50" s="242"/>
      <c r="AZ50" s="241"/>
      <c r="BA50" s="241"/>
      <c r="BB50" s="243"/>
      <c r="BC50" s="242"/>
      <c r="BD50" s="242"/>
      <c r="BE50" s="241">
        <v>0</v>
      </c>
      <c r="BF50" s="241">
        <v>0</v>
      </c>
      <c r="BG50" s="241">
        <v>0</v>
      </c>
      <c r="BH50" s="241">
        <v>0</v>
      </c>
      <c r="BI50" s="241">
        <v>0</v>
      </c>
      <c r="BJ50" s="241">
        <v>0</v>
      </c>
      <c r="BK50" s="241">
        <v>0</v>
      </c>
      <c r="BL50" s="241"/>
      <c r="BM50" s="241">
        <v>3</v>
      </c>
      <c r="BN50" s="241">
        <v>0</v>
      </c>
      <c r="BO50" s="241">
        <v>6500</v>
      </c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>
        <v>0</v>
      </c>
      <c r="CE50" s="241">
        <v>0</v>
      </c>
      <c r="CF50" s="241">
        <v>0</v>
      </c>
      <c r="CG50" s="241">
        <v>0</v>
      </c>
      <c r="CH50" s="241">
        <v>0</v>
      </c>
      <c r="CI50" s="246" t="s">
        <v>634</v>
      </c>
      <c r="CJ50" s="247">
        <v>45291.39</v>
      </c>
      <c r="CK50" s="247">
        <v>45291.39</v>
      </c>
      <c r="CL50" s="247">
        <v>50568.05</v>
      </c>
      <c r="CM50" s="247">
        <v>0</v>
      </c>
    </row>
    <row r="51" spans="1:91" x14ac:dyDescent="0.25">
      <c r="A51" s="231" t="s">
        <v>731</v>
      </c>
      <c r="B51" s="232" t="s">
        <v>732</v>
      </c>
      <c r="C51" s="232" t="s">
        <v>660</v>
      </c>
      <c r="D51" s="233"/>
      <c r="E51" s="234">
        <v>23957</v>
      </c>
      <c r="F51" s="235">
        <v>23957</v>
      </c>
      <c r="G51" s="236"/>
      <c r="H51" s="104"/>
      <c r="I51" s="237">
        <f t="shared" si="11"/>
        <v>23957</v>
      </c>
      <c r="J51" s="238"/>
      <c r="K51" s="239"/>
      <c r="L51" s="8">
        <v>6918.02</v>
      </c>
      <c r="M51" s="240">
        <f t="shared" si="12"/>
        <v>6918.02</v>
      </c>
      <c r="N51" s="71"/>
      <c r="O51" s="100"/>
      <c r="P51" s="9">
        <f t="shared" si="13"/>
        <v>17038.98</v>
      </c>
      <c r="Q51" s="9">
        <f t="shared" si="14"/>
        <v>0</v>
      </c>
      <c r="R51" s="9">
        <f t="shared" si="15"/>
        <v>17038.98</v>
      </c>
      <c r="S51" s="152">
        <v>46022</v>
      </c>
      <c r="T51" s="10"/>
      <c r="U51" s="23">
        <f t="shared" si="16"/>
        <v>1.084885559741082</v>
      </c>
      <c r="V51" s="11">
        <f t="shared" si="17"/>
        <v>25990.603354717103</v>
      </c>
      <c r="W51" s="11" t="str">
        <f t="shared" ca="1" si="18"/>
        <v/>
      </c>
      <c r="X51" s="8">
        <v>7505.26</v>
      </c>
      <c r="Y51" s="9">
        <f t="shared" ca="1" si="19"/>
        <v>0</v>
      </c>
      <c r="Z51" s="70">
        <f t="shared" ca="1" si="20"/>
        <v>0</v>
      </c>
      <c r="AA51" s="71"/>
      <c r="AB51" s="108"/>
      <c r="AC51" s="9">
        <f t="shared" si="21"/>
        <v>0</v>
      </c>
      <c r="AD51" s="9">
        <f t="shared" ca="1" si="22"/>
        <v>0</v>
      </c>
      <c r="AE51" s="10"/>
      <c r="AF51" s="24">
        <v>0.84890182549949689</v>
      </c>
      <c r="AG51" s="11">
        <v>5905.81</v>
      </c>
      <c r="AH51" s="8">
        <v>5905.81</v>
      </c>
      <c r="AI51" s="9">
        <v>11358.408293402328</v>
      </c>
      <c r="AJ51" s="9">
        <v>0</v>
      </c>
      <c r="AK51" s="10"/>
      <c r="AL51" s="11" t="str">
        <f t="shared" ca="1" si="24"/>
        <v/>
      </c>
      <c r="AM51" s="8">
        <v>1599.45</v>
      </c>
      <c r="AN51" s="9" t="str">
        <f t="shared" ca="1" si="26"/>
        <v/>
      </c>
      <c r="AO51" s="9" t="str">
        <f t="shared" ca="1" si="27"/>
        <v/>
      </c>
      <c r="AP51" s="10"/>
      <c r="AQ51" s="25" t="str">
        <f t="shared" ca="1" si="28"/>
        <v/>
      </c>
      <c r="AR51" s="25">
        <f t="shared" si="29"/>
        <v>-587.23999999999978</v>
      </c>
      <c r="AS51" s="25" t="str">
        <f t="shared" ca="1" si="30"/>
        <v/>
      </c>
      <c r="AT51" s="10"/>
      <c r="AU51" s="12">
        <v>23957</v>
      </c>
      <c r="AV51" s="12" t="str">
        <f t="shared" ca="1" si="31"/>
        <v/>
      </c>
      <c r="AW51" s="12" t="str">
        <f t="shared" ca="1" si="32"/>
        <v/>
      </c>
      <c r="AX51" s="241"/>
      <c r="AY51" s="242"/>
      <c r="AZ51" s="241"/>
      <c r="BA51" s="241"/>
      <c r="BB51" s="243"/>
      <c r="BC51" s="242"/>
      <c r="BD51" s="242"/>
      <c r="BE51" s="241">
        <v>0</v>
      </c>
      <c r="BF51" s="241">
        <v>0</v>
      </c>
      <c r="BG51" s="241">
        <v>0</v>
      </c>
      <c r="BH51" s="241">
        <v>0</v>
      </c>
      <c r="BI51" s="241">
        <v>0</v>
      </c>
      <c r="BJ51" s="241">
        <v>0</v>
      </c>
      <c r="BK51" s="241">
        <v>0</v>
      </c>
      <c r="BL51" s="241"/>
      <c r="BM51" s="241">
        <v>3</v>
      </c>
      <c r="BN51" s="241">
        <v>0</v>
      </c>
      <c r="BO51" s="241">
        <v>16567.28</v>
      </c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>
        <v>0</v>
      </c>
      <c r="CE51" s="241">
        <v>20337.12</v>
      </c>
      <c r="CF51" s="241">
        <v>6957</v>
      </c>
      <c r="CG51" s="241">
        <v>20337.12</v>
      </c>
      <c r="CH51" s="241">
        <v>6957</v>
      </c>
      <c r="CI51" s="246" t="s">
        <v>634</v>
      </c>
      <c r="CJ51" s="247">
        <v>7505.26</v>
      </c>
      <c r="CK51" s="247">
        <v>1599.45</v>
      </c>
      <c r="CL51" s="247">
        <v>23957</v>
      </c>
      <c r="CM51" s="247">
        <v>0</v>
      </c>
    </row>
    <row r="52" spans="1:91" x14ac:dyDescent="0.25">
      <c r="A52" s="231" t="s">
        <v>733</v>
      </c>
      <c r="B52" s="232" t="s">
        <v>734</v>
      </c>
      <c r="C52" s="232" t="s">
        <v>654</v>
      </c>
      <c r="D52" s="233"/>
      <c r="E52" s="234">
        <v>132492.20000000001</v>
      </c>
      <c r="F52" s="235">
        <v>132492.20000000001</v>
      </c>
      <c r="G52" s="236"/>
      <c r="H52" s="104"/>
      <c r="I52" s="237">
        <f t="shared" si="11"/>
        <v>132492.20000000001</v>
      </c>
      <c r="J52" s="238"/>
      <c r="K52" s="239"/>
      <c r="L52" s="8">
        <v>116972.75</v>
      </c>
      <c r="M52" s="240">
        <f t="shared" si="12"/>
        <v>116972.75</v>
      </c>
      <c r="N52" s="71"/>
      <c r="O52" s="100"/>
      <c r="P52" s="9">
        <f t="shared" si="13"/>
        <v>15519.450000000012</v>
      </c>
      <c r="Q52" s="9">
        <f t="shared" si="14"/>
        <v>0</v>
      </c>
      <c r="R52" s="9">
        <f t="shared" si="15"/>
        <v>15519.450000000012</v>
      </c>
      <c r="S52" s="152">
        <v>46022</v>
      </c>
      <c r="T52" s="10"/>
      <c r="U52" s="23">
        <f t="shared" si="16"/>
        <v>1</v>
      </c>
      <c r="V52" s="11">
        <f t="shared" si="17"/>
        <v>132492.20000000001</v>
      </c>
      <c r="W52" s="11" t="str">
        <f t="shared" ca="1" si="18"/>
        <v/>
      </c>
      <c r="X52" s="8">
        <v>116972.75</v>
      </c>
      <c r="Y52" s="9">
        <f t="shared" ca="1" si="19"/>
        <v>0</v>
      </c>
      <c r="Z52" s="70">
        <f t="shared" ca="1" si="20"/>
        <v>0</v>
      </c>
      <c r="AA52" s="71"/>
      <c r="AB52" s="108"/>
      <c r="AC52" s="9">
        <f t="shared" si="21"/>
        <v>0</v>
      </c>
      <c r="AD52" s="9">
        <f t="shared" ca="1" si="22"/>
        <v>0</v>
      </c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 t="str">
        <f t="shared" ca="1" si="24"/>
        <v/>
      </c>
      <c r="AM52" s="8">
        <v>116972.75</v>
      </c>
      <c r="AN52" s="9" t="str">
        <f t="shared" ca="1" si="26"/>
        <v/>
      </c>
      <c r="AO52" s="9" t="str">
        <f t="shared" ca="1" si="27"/>
        <v/>
      </c>
      <c r="AP52" s="10"/>
      <c r="AQ52" s="25" t="str">
        <f t="shared" ca="1" si="28"/>
        <v/>
      </c>
      <c r="AR52" s="25">
        <f t="shared" si="29"/>
        <v>0</v>
      </c>
      <c r="AS52" s="25" t="str">
        <f t="shared" ca="1" si="30"/>
        <v/>
      </c>
      <c r="AT52" s="10"/>
      <c r="AU52" s="12">
        <v>132492.20000000001</v>
      </c>
      <c r="AV52" s="12" t="str">
        <f t="shared" ca="1" si="31"/>
        <v/>
      </c>
      <c r="AW52" s="12" t="str">
        <f t="shared" ca="1" si="32"/>
        <v/>
      </c>
      <c r="AX52" s="241"/>
      <c r="AY52" s="242"/>
      <c r="AZ52" s="241"/>
      <c r="BA52" s="241"/>
      <c r="BB52" s="243"/>
      <c r="BC52" s="242"/>
      <c r="BD52" s="242"/>
      <c r="BE52" s="241">
        <v>0</v>
      </c>
      <c r="BF52" s="241">
        <v>0</v>
      </c>
      <c r="BG52" s="241">
        <v>0</v>
      </c>
      <c r="BH52" s="241">
        <v>0</v>
      </c>
      <c r="BI52" s="241">
        <v>0</v>
      </c>
      <c r="BJ52" s="241">
        <v>0</v>
      </c>
      <c r="BK52" s="241">
        <v>0</v>
      </c>
      <c r="BL52" s="241"/>
      <c r="BM52" s="241">
        <v>3</v>
      </c>
      <c r="BN52" s="241">
        <v>0</v>
      </c>
      <c r="BO52" s="241">
        <v>16292</v>
      </c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>
        <v>0</v>
      </c>
      <c r="CE52" s="241">
        <v>0</v>
      </c>
      <c r="CF52" s="241">
        <v>0</v>
      </c>
      <c r="CG52" s="241">
        <v>0</v>
      </c>
      <c r="CH52" s="241">
        <v>0</v>
      </c>
      <c r="CI52" s="246" t="s">
        <v>634</v>
      </c>
      <c r="CJ52" s="247">
        <v>116972.75</v>
      </c>
      <c r="CK52" s="247">
        <v>116972.75</v>
      </c>
      <c r="CL52" s="247">
        <v>132492.20000000001</v>
      </c>
      <c r="CM52" s="247">
        <v>0</v>
      </c>
    </row>
    <row r="53" spans="1:91" x14ac:dyDescent="0.25">
      <c r="A53" s="231" t="s">
        <v>735</v>
      </c>
      <c r="B53" s="232" t="s">
        <v>736</v>
      </c>
      <c r="C53" s="232" t="s">
        <v>654</v>
      </c>
      <c r="D53" s="233"/>
      <c r="E53" s="234">
        <v>16665.830000000002</v>
      </c>
      <c r="F53" s="235">
        <v>16665.830000000002</v>
      </c>
      <c r="G53" s="236"/>
      <c r="H53" s="104"/>
      <c r="I53" s="237">
        <f t="shared" si="11"/>
        <v>16665.830000000002</v>
      </c>
      <c r="J53" s="238"/>
      <c r="K53" s="239"/>
      <c r="L53" s="8">
        <v>-569.83000000000004</v>
      </c>
      <c r="M53" s="240">
        <f t="shared" si="12"/>
        <v>-569.83000000000004</v>
      </c>
      <c r="N53" s="71"/>
      <c r="O53" s="100"/>
      <c r="P53" s="9">
        <f t="shared" si="13"/>
        <v>17235.660000000003</v>
      </c>
      <c r="Q53" s="9">
        <f t="shared" si="14"/>
        <v>0</v>
      </c>
      <c r="R53" s="9">
        <f t="shared" si="15"/>
        <v>17235.660000000003</v>
      </c>
      <c r="S53" s="152">
        <v>46022</v>
      </c>
      <c r="T53" s="10"/>
      <c r="U53" s="23">
        <f t="shared" si="16"/>
        <v>-28.246283979432459</v>
      </c>
      <c r="V53" s="11">
        <f t="shared" si="17"/>
        <v>-470747.76693294488</v>
      </c>
      <c r="W53" s="11">
        <f t="shared" si="18"/>
        <v>16095.58</v>
      </c>
      <c r="X53" s="8">
        <v>16095.58</v>
      </c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>
        <v>0</v>
      </c>
      <c r="AG53" s="11">
        <v>0</v>
      </c>
      <c r="AH53" s="8">
        <v>0</v>
      </c>
      <c r="AI53" s="9">
        <v>0</v>
      </c>
      <c r="AJ53" s="9">
        <v>0</v>
      </c>
      <c r="AK53" s="10"/>
      <c r="AL53" s="11">
        <f t="shared" si="24"/>
        <v>16095.58</v>
      </c>
      <c r="AM53" s="8">
        <v>16095.58</v>
      </c>
      <c r="AN53" s="9">
        <f t="shared" si="26"/>
        <v>0</v>
      </c>
      <c r="AO53" s="9">
        <f t="shared" si="27"/>
        <v>0</v>
      </c>
      <c r="AP53" s="10"/>
      <c r="AQ53" s="25">
        <f t="shared" si="28"/>
        <v>570.25000000000182</v>
      </c>
      <c r="AR53" s="25">
        <f t="shared" si="29"/>
        <v>-16665.41</v>
      </c>
      <c r="AS53" s="25">
        <f t="shared" si="30"/>
        <v>17235.660000000003</v>
      </c>
      <c r="AT53" s="10"/>
      <c r="AU53" s="12">
        <v>16665.830000000002</v>
      </c>
      <c r="AV53" s="12" t="str">
        <f t="shared" si="31"/>
        <v xml:space="preserve"> </v>
      </c>
      <c r="AW53" s="12">
        <f t="shared" si="32"/>
        <v>570.25000000000182</v>
      </c>
      <c r="AX53" s="241"/>
      <c r="AY53" s="242"/>
      <c r="AZ53" s="241"/>
      <c r="BA53" s="241"/>
      <c r="BB53" s="243"/>
      <c r="BC53" s="242"/>
      <c r="BD53" s="242"/>
      <c r="BE53" s="241">
        <v>0</v>
      </c>
      <c r="BF53" s="241">
        <v>0</v>
      </c>
      <c r="BG53" s="241">
        <v>0</v>
      </c>
      <c r="BH53" s="241">
        <v>0</v>
      </c>
      <c r="BI53" s="241">
        <v>0</v>
      </c>
      <c r="BJ53" s="241">
        <v>0</v>
      </c>
      <c r="BK53" s="241">
        <v>0</v>
      </c>
      <c r="BL53" s="241"/>
      <c r="BM53" s="241">
        <v>3</v>
      </c>
      <c r="BN53" s="241">
        <v>0</v>
      </c>
      <c r="BO53" s="241">
        <v>570.25000000000182</v>
      </c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>
        <v>0</v>
      </c>
      <c r="CE53" s="241">
        <v>0</v>
      </c>
      <c r="CF53" s="241">
        <v>0</v>
      </c>
      <c r="CG53" s="241">
        <v>0</v>
      </c>
      <c r="CH53" s="241">
        <v>0</v>
      </c>
      <c r="CI53" s="246" t="s">
        <v>634</v>
      </c>
      <c r="CJ53" s="247">
        <v>16095.58</v>
      </c>
      <c r="CK53" s="247">
        <v>16095.58</v>
      </c>
      <c r="CL53" s="247">
        <v>16665.830000000002</v>
      </c>
      <c r="CM53" s="247">
        <v>0</v>
      </c>
    </row>
    <row r="54" spans="1:91" x14ac:dyDescent="0.25">
      <c r="A54" s="231" t="s">
        <v>737</v>
      </c>
      <c r="B54" s="232" t="s">
        <v>738</v>
      </c>
      <c r="C54" s="232" t="s">
        <v>654</v>
      </c>
      <c r="D54" s="233"/>
      <c r="E54" s="234">
        <v>14151.97</v>
      </c>
      <c r="F54" s="235">
        <v>14151.97</v>
      </c>
      <c r="G54" s="236"/>
      <c r="H54" s="104"/>
      <c r="I54" s="237">
        <f t="shared" si="11"/>
        <v>14151.97</v>
      </c>
      <c r="J54" s="238"/>
      <c r="K54" s="239"/>
      <c r="L54" s="8">
        <v>-798</v>
      </c>
      <c r="M54" s="240">
        <f t="shared" si="12"/>
        <v>-798</v>
      </c>
      <c r="N54" s="71"/>
      <c r="O54" s="100"/>
      <c r="P54" s="9">
        <f t="shared" si="13"/>
        <v>14949.97</v>
      </c>
      <c r="Q54" s="9">
        <f t="shared" si="14"/>
        <v>0</v>
      </c>
      <c r="R54" s="9">
        <f t="shared" si="15"/>
        <v>14949.97</v>
      </c>
      <c r="S54" s="152">
        <v>46022</v>
      </c>
      <c r="T54" s="10"/>
      <c r="U54" s="23">
        <f t="shared" si="16"/>
        <v>-16.486002506265663</v>
      </c>
      <c r="V54" s="11">
        <f t="shared" si="17"/>
        <v>-233309.41288859647</v>
      </c>
      <c r="W54" s="11">
        <f t="shared" si="18"/>
        <v>13155.83</v>
      </c>
      <c r="X54" s="8">
        <v>13155.83</v>
      </c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>
        <v>0</v>
      </c>
      <c r="AG54" s="11">
        <v>0</v>
      </c>
      <c r="AH54" s="8">
        <v>0</v>
      </c>
      <c r="AI54" s="9">
        <v>0</v>
      </c>
      <c r="AJ54" s="9">
        <v>0</v>
      </c>
      <c r="AK54" s="10"/>
      <c r="AL54" s="11">
        <f t="shared" si="24"/>
        <v>13155.83</v>
      </c>
      <c r="AM54" s="8">
        <v>13155.83</v>
      </c>
      <c r="AN54" s="9">
        <f t="shared" si="26"/>
        <v>0</v>
      </c>
      <c r="AO54" s="9">
        <f t="shared" si="27"/>
        <v>0</v>
      </c>
      <c r="AP54" s="10"/>
      <c r="AQ54" s="25">
        <f t="shared" si="28"/>
        <v>996.13999999999942</v>
      </c>
      <c r="AR54" s="25">
        <f t="shared" si="29"/>
        <v>-13953.83</v>
      </c>
      <c r="AS54" s="25">
        <f t="shared" si="30"/>
        <v>14949.97</v>
      </c>
      <c r="AT54" s="10"/>
      <c r="AU54" s="12">
        <v>14151.97</v>
      </c>
      <c r="AV54" s="12" t="str">
        <f t="shared" si="31"/>
        <v xml:space="preserve"> </v>
      </c>
      <c r="AW54" s="12">
        <f t="shared" si="32"/>
        <v>996.13999999999942</v>
      </c>
      <c r="AX54" s="241"/>
      <c r="AY54" s="242"/>
      <c r="AZ54" s="241"/>
      <c r="BA54" s="241"/>
      <c r="BB54" s="243"/>
      <c r="BC54" s="242"/>
      <c r="BD54" s="242"/>
      <c r="BE54" s="241">
        <v>0</v>
      </c>
      <c r="BF54" s="241">
        <v>0</v>
      </c>
      <c r="BG54" s="241">
        <v>0</v>
      </c>
      <c r="BH54" s="241">
        <v>0</v>
      </c>
      <c r="BI54" s="241">
        <v>0</v>
      </c>
      <c r="BJ54" s="241">
        <v>0</v>
      </c>
      <c r="BK54" s="241">
        <v>0</v>
      </c>
      <c r="BL54" s="241"/>
      <c r="BM54" s="241">
        <v>3</v>
      </c>
      <c r="BN54" s="241">
        <v>0</v>
      </c>
      <c r="BO54" s="241">
        <v>996.13999999999942</v>
      </c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>
        <v>0</v>
      </c>
      <c r="CE54" s="241">
        <v>0</v>
      </c>
      <c r="CF54" s="241">
        <v>0</v>
      </c>
      <c r="CG54" s="241">
        <v>0</v>
      </c>
      <c r="CH54" s="241">
        <v>0</v>
      </c>
      <c r="CI54" s="246" t="s">
        <v>634</v>
      </c>
      <c r="CJ54" s="247">
        <v>13155.83</v>
      </c>
      <c r="CK54" s="247">
        <v>13155.83</v>
      </c>
      <c r="CL54" s="247">
        <v>14151.97</v>
      </c>
      <c r="CM54" s="247">
        <v>0</v>
      </c>
    </row>
    <row r="55" spans="1:91" x14ac:dyDescent="0.25">
      <c r="A55" s="231" t="s">
        <v>739</v>
      </c>
      <c r="B55" s="232" t="s">
        <v>740</v>
      </c>
      <c r="C55" s="232" t="s">
        <v>663</v>
      </c>
      <c r="D55" s="233"/>
      <c r="E55" s="234">
        <v>11302.84</v>
      </c>
      <c r="F55" s="235">
        <v>11302.84</v>
      </c>
      <c r="G55" s="236"/>
      <c r="H55" s="104"/>
      <c r="I55" s="237">
        <f t="shared" si="11"/>
        <v>11302.84</v>
      </c>
      <c r="J55" s="238"/>
      <c r="K55" s="239"/>
      <c r="L55" s="8">
        <v>8287.82</v>
      </c>
      <c r="M55" s="240">
        <f t="shared" si="12"/>
        <v>8287.82</v>
      </c>
      <c r="N55" s="71"/>
      <c r="O55" s="100"/>
      <c r="P55" s="9">
        <f t="shared" si="13"/>
        <v>3015.0200000000004</v>
      </c>
      <c r="Q55" s="9">
        <f t="shared" si="14"/>
        <v>0</v>
      </c>
      <c r="R55" s="9">
        <f t="shared" si="15"/>
        <v>3015.0200000000004</v>
      </c>
      <c r="S55" s="152">
        <v>46022</v>
      </c>
      <c r="T55" s="10"/>
      <c r="U55" s="23">
        <f t="shared" si="16"/>
        <v>1</v>
      </c>
      <c r="V55" s="11">
        <f t="shared" si="17"/>
        <v>11302.84</v>
      </c>
      <c r="W55" s="11" t="str">
        <f t="shared" ca="1" si="18"/>
        <v/>
      </c>
      <c r="X55" s="8">
        <v>8287.82</v>
      </c>
      <c r="Y55" s="9">
        <f t="shared" ca="1" si="19"/>
        <v>0</v>
      </c>
      <c r="Z55" s="70">
        <f t="shared" ca="1" si="20"/>
        <v>0</v>
      </c>
      <c r="AA55" s="71"/>
      <c r="AB55" s="108"/>
      <c r="AC55" s="9">
        <f t="shared" si="21"/>
        <v>0</v>
      </c>
      <c r="AD55" s="9">
        <f t="shared" ca="1" si="22"/>
        <v>0</v>
      </c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 t="str">
        <f t="shared" ca="1" si="24"/>
        <v/>
      </c>
      <c r="AM55" s="8">
        <v>8287.82</v>
      </c>
      <c r="AN55" s="9" t="str">
        <f t="shared" ca="1" si="26"/>
        <v/>
      </c>
      <c r="AO55" s="9" t="str">
        <f t="shared" ca="1" si="27"/>
        <v/>
      </c>
      <c r="AP55" s="10"/>
      <c r="AQ55" s="25" t="str">
        <f t="shared" ca="1" si="28"/>
        <v/>
      </c>
      <c r="AR55" s="25">
        <f t="shared" si="29"/>
        <v>0</v>
      </c>
      <c r="AS55" s="25" t="str">
        <f t="shared" ca="1" si="30"/>
        <v/>
      </c>
      <c r="AT55" s="10"/>
      <c r="AU55" s="12">
        <v>11302.84</v>
      </c>
      <c r="AV55" s="12" t="str">
        <f t="shared" ca="1" si="31"/>
        <v/>
      </c>
      <c r="AW55" s="12" t="str">
        <f t="shared" ca="1" si="32"/>
        <v/>
      </c>
      <c r="AX55" s="241"/>
      <c r="AY55" s="242"/>
      <c r="AZ55" s="241"/>
      <c r="BA55" s="241"/>
      <c r="BB55" s="243"/>
      <c r="BC55" s="242"/>
      <c r="BD55" s="242"/>
      <c r="BE55" s="241">
        <v>0</v>
      </c>
      <c r="BF55" s="241">
        <v>0</v>
      </c>
      <c r="BG55" s="241">
        <v>0</v>
      </c>
      <c r="BH55" s="241">
        <v>0</v>
      </c>
      <c r="BI55" s="241">
        <v>0</v>
      </c>
      <c r="BJ55" s="241">
        <v>0</v>
      </c>
      <c r="BK55" s="241">
        <v>0</v>
      </c>
      <c r="BL55" s="241"/>
      <c r="BM55" s="241">
        <v>3</v>
      </c>
      <c r="BN55" s="241">
        <v>0</v>
      </c>
      <c r="BO55" s="241">
        <v>3015.0200000000004</v>
      </c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>
        <v>0</v>
      </c>
      <c r="CE55" s="241">
        <v>0</v>
      </c>
      <c r="CF55" s="241">
        <v>0</v>
      </c>
      <c r="CG55" s="241">
        <v>0</v>
      </c>
      <c r="CH55" s="241">
        <v>0</v>
      </c>
      <c r="CI55" s="246" t="s">
        <v>634</v>
      </c>
      <c r="CJ55" s="247">
        <v>8287.82</v>
      </c>
      <c r="CK55" s="247">
        <v>8287.82</v>
      </c>
      <c r="CL55" s="247">
        <v>11302.84</v>
      </c>
      <c r="CM55" s="247">
        <v>0</v>
      </c>
    </row>
    <row r="56" spans="1:91" x14ac:dyDescent="0.25">
      <c r="A56" s="231" t="s">
        <v>741</v>
      </c>
      <c r="B56" s="232" t="s">
        <v>742</v>
      </c>
      <c r="C56" s="232" t="s">
        <v>675</v>
      </c>
      <c r="D56" s="233"/>
      <c r="E56" s="234">
        <v>43047.45</v>
      </c>
      <c r="F56" s="235">
        <v>43047.45</v>
      </c>
      <c r="G56" s="236"/>
      <c r="H56" s="104"/>
      <c r="I56" s="237">
        <f t="shared" si="11"/>
        <v>43047.45</v>
      </c>
      <c r="J56" s="238"/>
      <c r="K56" s="239"/>
      <c r="L56" s="8">
        <v>38541.99</v>
      </c>
      <c r="M56" s="240">
        <f t="shared" si="12"/>
        <v>38541.99</v>
      </c>
      <c r="N56" s="71"/>
      <c r="O56" s="100"/>
      <c r="P56" s="9">
        <f t="shared" si="13"/>
        <v>4505.4599999999991</v>
      </c>
      <c r="Q56" s="9">
        <f t="shared" si="14"/>
        <v>0</v>
      </c>
      <c r="R56" s="9">
        <f t="shared" si="15"/>
        <v>4505.4599999999991</v>
      </c>
      <c r="S56" s="152">
        <v>46022</v>
      </c>
      <c r="T56" s="10"/>
      <c r="U56" s="23">
        <f t="shared" si="16"/>
        <v>1</v>
      </c>
      <c r="V56" s="11">
        <f t="shared" si="17"/>
        <v>43047.45</v>
      </c>
      <c r="W56" s="11" t="str">
        <f t="shared" ca="1" si="18"/>
        <v/>
      </c>
      <c r="X56" s="8">
        <v>38541.99</v>
      </c>
      <c r="Y56" s="9">
        <f t="shared" ca="1" si="19"/>
        <v>0</v>
      </c>
      <c r="Z56" s="70">
        <f t="shared" ca="1" si="20"/>
        <v>0</v>
      </c>
      <c r="AA56" s="71"/>
      <c r="AB56" s="108"/>
      <c r="AC56" s="9">
        <f t="shared" si="21"/>
        <v>0</v>
      </c>
      <c r="AD56" s="9">
        <f t="shared" ca="1" si="22"/>
        <v>0</v>
      </c>
      <c r="AE56" s="10"/>
      <c r="AF56" s="24">
        <v>0</v>
      </c>
      <c r="AG56" s="11">
        <v>0</v>
      </c>
      <c r="AH56" s="8">
        <v>0</v>
      </c>
      <c r="AI56" s="9">
        <v>0</v>
      </c>
      <c r="AJ56" s="9">
        <v>0</v>
      </c>
      <c r="AK56" s="10"/>
      <c r="AL56" s="11" t="str">
        <f t="shared" ca="1" si="24"/>
        <v/>
      </c>
      <c r="AM56" s="8">
        <v>38541.99</v>
      </c>
      <c r="AN56" s="9" t="str">
        <f t="shared" ca="1" si="26"/>
        <v/>
      </c>
      <c r="AO56" s="9" t="str">
        <f t="shared" ca="1" si="27"/>
        <v/>
      </c>
      <c r="AP56" s="10"/>
      <c r="AQ56" s="25" t="str">
        <f t="shared" ca="1" si="28"/>
        <v/>
      </c>
      <c r="AR56" s="25">
        <f t="shared" si="29"/>
        <v>0</v>
      </c>
      <c r="AS56" s="25" t="str">
        <f t="shared" ca="1" si="30"/>
        <v/>
      </c>
      <c r="AT56" s="10"/>
      <c r="AU56" s="12">
        <v>43047.45</v>
      </c>
      <c r="AV56" s="12" t="str">
        <f t="shared" ca="1" si="31"/>
        <v/>
      </c>
      <c r="AW56" s="12" t="str">
        <f t="shared" ca="1" si="32"/>
        <v/>
      </c>
      <c r="AX56" s="241"/>
      <c r="AY56" s="242"/>
      <c r="AZ56" s="241"/>
      <c r="BA56" s="241"/>
      <c r="BB56" s="243"/>
      <c r="BC56" s="242"/>
      <c r="BD56" s="242"/>
      <c r="BE56" s="241">
        <v>0</v>
      </c>
      <c r="BF56" s="241">
        <v>0</v>
      </c>
      <c r="BG56" s="241">
        <v>0</v>
      </c>
      <c r="BH56" s="241">
        <v>0</v>
      </c>
      <c r="BI56" s="241">
        <v>0</v>
      </c>
      <c r="BJ56" s="241">
        <v>0</v>
      </c>
      <c r="BK56" s="241">
        <v>0</v>
      </c>
      <c r="BL56" s="241"/>
      <c r="BM56" s="241">
        <v>3</v>
      </c>
      <c r="BN56" s="241">
        <v>0</v>
      </c>
      <c r="BO56" s="241">
        <v>4505.4599999999991</v>
      </c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>
        <v>0</v>
      </c>
      <c r="CE56" s="241">
        <v>0</v>
      </c>
      <c r="CF56" s="241">
        <v>0</v>
      </c>
      <c r="CG56" s="241">
        <v>0</v>
      </c>
      <c r="CH56" s="241">
        <v>0</v>
      </c>
      <c r="CI56" s="246" t="s">
        <v>634</v>
      </c>
      <c r="CJ56" s="247">
        <v>38541.99</v>
      </c>
      <c r="CK56" s="247">
        <v>38541.99</v>
      </c>
      <c r="CL56" s="247">
        <v>43047.45</v>
      </c>
      <c r="CM56" s="247">
        <v>0</v>
      </c>
    </row>
    <row r="57" spans="1:91" x14ac:dyDescent="0.25">
      <c r="A57" s="231" t="s">
        <v>743</v>
      </c>
      <c r="B57" s="232" t="s">
        <v>744</v>
      </c>
      <c r="C57" s="232" t="s">
        <v>660</v>
      </c>
      <c r="D57" s="233"/>
      <c r="E57" s="234">
        <v>13769</v>
      </c>
      <c r="F57" s="235">
        <v>13769</v>
      </c>
      <c r="G57" s="236"/>
      <c r="H57" s="104"/>
      <c r="I57" s="237">
        <f t="shared" si="11"/>
        <v>13769</v>
      </c>
      <c r="J57" s="238"/>
      <c r="K57" s="239"/>
      <c r="L57" s="8">
        <v>13024.37</v>
      </c>
      <c r="M57" s="240">
        <f t="shared" si="12"/>
        <v>13024.37</v>
      </c>
      <c r="N57" s="71"/>
      <c r="O57" s="100"/>
      <c r="P57" s="9">
        <f t="shared" si="13"/>
        <v>744.6299999999992</v>
      </c>
      <c r="Q57" s="9">
        <f t="shared" si="14"/>
        <v>0</v>
      </c>
      <c r="R57" s="9">
        <f t="shared" si="15"/>
        <v>744.6299999999992</v>
      </c>
      <c r="S57" s="152">
        <v>46022</v>
      </c>
      <c r="T57" s="10"/>
      <c r="U57" s="23">
        <f t="shared" si="16"/>
        <v>1</v>
      </c>
      <c r="V57" s="11">
        <f t="shared" si="17"/>
        <v>13769</v>
      </c>
      <c r="W57" s="11" t="str">
        <f t="shared" ca="1" si="18"/>
        <v/>
      </c>
      <c r="X57" s="8">
        <v>13024.37</v>
      </c>
      <c r="Y57" s="9">
        <f t="shared" ca="1" si="19"/>
        <v>0</v>
      </c>
      <c r="Z57" s="70">
        <f t="shared" ca="1" si="20"/>
        <v>0</v>
      </c>
      <c r="AA57" s="71"/>
      <c r="AB57" s="108"/>
      <c r="AC57" s="9">
        <f t="shared" si="21"/>
        <v>0</v>
      </c>
      <c r="AD57" s="9">
        <f t="shared" ca="1" si="22"/>
        <v>0</v>
      </c>
      <c r="AE57" s="10"/>
      <c r="AF57" s="24">
        <v>0</v>
      </c>
      <c r="AG57" s="11">
        <v>0</v>
      </c>
      <c r="AH57" s="8">
        <v>0</v>
      </c>
      <c r="AI57" s="9">
        <v>0</v>
      </c>
      <c r="AJ57" s="9">
        <v>0</v>
      </c>
      <c r="AK57" s="10"/>
      <c r="AL57" s="11" t="str">
        <f t="shared" ca="1" si="24"/>
        <v/>
      </c>
      <c r="AM57" s="8">
        <v>13024.37</v>
      </c>
      <c r="AN57" s="9" t="str">
        <f t="shared" ca="1" si="26"/>
        <v/>
      </c>
      <c r="AO57" s="9" t="str">
        <f t="shared" ca="1" si="27"/>
        <v/>
      </c>
      <c r="AP57" s="10"/>
      <c r="AQ57" s="25" t="str">
        <f t="shared" ca="1" si="28"/>
        <v/>
      </c>
      <c r="AR57" s="25">
        <f t="shared" si="29"/>
        <v>0</v>
      </c>
      <c r="AS57" s="25" t="str">
        <f t="shared" ca="1" si="30"/>
        <v/>
      </c>
      <c r="AT57" s="10"/>
      <c r="AU57" s="12">
        <v>13769</v>
      </c>
      <c r="AV57" s="12" t="str">
        <f t="shared" ca="1" si="31"/>
        <v/>
      </c>
      <c r="AW57" s="12" t="str">
        <f t="shared" ca="1" si="32"/>
        <v/>
      </c>
      <c r="AX57" s="241"/>
      <c r="AY57" s="242"/>
      <c r="AZ57" s="241"/>
      <c r="BA57" s="241"/>
      <c r="BB57" s="243"/>
      <c r="BC57" s="242"/>
      <c r="BD57" s="242"/>
      <c r="BE57" s="241">
        <v>0</v>
      </c>
      <c r="BF57" s="241">
        <v>0</v>
      </c>
      <c r="BG57" s="241">
        <v>0</v>
      </c>
      <c r="BH57" s="241">
        <v>0</v>
      </c>
      <c r="BI57" s="241">
        <v>0</v>
      </c>
      <c r="BJ57" s="241">
        <v>0</v>
      </c>
      <c r="BK57" s="241">
        <v>0</v>
      </c>
      <c r="BL57" s="241"/>
      <c r="BM57" s="241">
        <v>3</v>
      </c>
      <c r="BN57" s="241">
        <v>0</v>
      </c>
      <c r="BO57" s="241">
        <v>744.6299999999992</v>
      </c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>
        <v>0</v>
      </c>
      <c r="CE57" s="241">
        <v>0</v>
      </c>
      <c r="CF57" s="241">
        <v>0</v>
      </c>
      <c r="CG57" s="241">
        <v>0</v>
      </c>
      <c r="CH57" s="241">
        <v>0</v>
      </c>
      <c r="CI57" s="246" t="s">
        <v>634</v>
      </c>
      <c r="CJ57" s="247">
        <v>13024.37</v>
      </c>
      <c r="CK57" s="247">
        <v>13024.37</v>
      </c>
      <c r="CL57" s="247">
        <v>13769</v>
      </c>
      <c r="CM57" s="247">
        <v>0</v>
      </c>
    </row>
    <row r="58" spans="1:91" x14ac:dyDescent="0.25">
      <c r="A58" s="231" t="s">
        <v>745</v>
      </c>
      <c r="B58" s="232" t="s">
        <v>746</v>
      </c>
      <c r="C58" s="232" t="s">
        <v>654</v>
      </c>
      <c r="D58" s="233"/>
      <c r="E58" s="234">
        <v>1059.22</v>
      </c>
      <c r="F58" s="235">
        <v>1059.22</v>
      </c>
      <c r="G58" s="236"/>
      <c r="H58" s="104"/>
      <c r="I58" s="237">
        <f t="shared" si="11"/>
        <v>1059.22</v>
      </c>
      <c r="J58" s="238"/>
      <c r="K58" s="239"/>
      <c r="L58" s="8">
        <v>887.65</v>
      </c>
      <c r="M58" s="240">
        <f t="shared" si="12"/>
        <v>887.65</v>
      </c>
      <c r="N58" s="71"/>
      <c r="O58" s="100"/>
      <c r="P58" s="9">
        <f t="shared" si="13"/>
        <v>171.57000000000005</v>
      </c>
      <c r="Q58" s="9">
        <f t="shared" si="14"/>
        <v>0</v>
      </c>
      <c r="R58" s="9">
        <f t="shared" si="15"/>
        <v>171.57000000000005</v>
      </c>
      <c r="S58" s="152">
        <v>46022</v>
      </c>
      <c r="T58" s="10"/>
      <c r="U58" s="23">
        <f t="shared" si="16"/>
        <v>1</v>
      </c>
      <c r="V58" s="11">
        <f t="shared" si="17"/>
        <v>1059.22</v>
      </c>
      <c r="W58" s="11" t="str">
        <f t="shared" ca="1" si="18"/>
        <v/>
      </c>
      <c r="X58" s="8">
        <v>887.65</v>
      </c>
      <c r="Y58" s="9">
        <f t="shared" ca="1" si="19"/>
        <v>0</v>
      </c>
      <c r="Z58" s="70">
        <f t="shared" ca="1" si="20"/>
        <v>0</v>
      </c>
      <c r="AA58" s="71"/>
      <c r="AB58" s="108"/>
      <c r="AC58" s="9">
        <f t="shared" si="21"/>
        <v>0</v>
      </c>
      <c r="AD58" s="9">
        <f t="shared" ca="1" si="22"/>
        <v>0</v>
      </c>
      <c r="AE58" s="10"/>
      <c r="AF58" s="24">
        <v>0</v>
      </c>
      <c r="AG58" s="11">
        <v>0</v>
      </c>
      <c r="AH58" s="8">
        <v>0</v>
      </c>
      <c r="AI58" s="9">
        <v>0</v>
      </c>
      <c r="AJ58" s="9">
        <v>0</v>
      </c>
      <c r="AK58" s="10"/>
      <c r="AL58" s="11" t="str">
        <f t="shared" ca="1" si="24"/>
        <v/>
      </c>
      <c r="AM58" s="8">
        <v>887.65</v>
      </c>
      <c r="AN58" s="9" t="str">
        <f t="shared" ca="1" si="26"/>
        <v/>
      </c>
      <c r="AO58" s="9" t="str">
        <f t="shared" ca="1" si="27"/>
        <v/>
      </c>
      <c r="AP58" s="10"/>
      <c r="AQ58" s="25" t="str">
        <f t="shared" ca="1" si="28"/>
        <v/>
      </c>
      <c r="AR58" s="25">
        <f t="shared" si="29"/>
        <v>0</v>
      </c>
      <c r="AS58" s="25" t="str">
        <f t="shared" ca="1" si="30"/>
        <v/>
      </c>
      <c r="AT58" s="10"/>
      <c r="AU58" s="12">
        <v>1059.22</v>
      </c>
      <c r="AV58" s="12" t="str">
        <f t="shared" ca="1" si="31"/>
        <v/>
      </c>
      <c r="AW58" s="12" t="str">
        <f t="shared" ca="1" si="32"/>
        <v/>
      </c>
      <c r="AX58" s="241"/>
      <c r="AY58" s="242"/>
      <c r="AZ58" s="241"/>
      <c r="BA58" s="241"/>
      <c r="BB58" s="243"/>
      <c r="BC58" s="242"/>
      <c r="BD58" s="242"/>
      <c r="BE58" s="241">
        <v>0</v>
      </c>
      <c r="BF58" s="241">
        <v>0</v>
      </c>
      <c r="BG58" s="241">
        <v>0</v>
      </c>
      <c r="BH58" s="241">
        <v>0</v>
      </c>
      <c r="BI58" s="241">
        <v>0</v>
      </c>
      <c r="BJ58" s="241">
        <v>0</v>
      </c>
      <c r="BK58" s="241">
        <v>0</v>
      </c>
      <c r="BL58" s="241"/>
      <c r="BM58" s="241">
        <v>3</v>
      </c>
      <c r="BN58" s="241">
        <v>0</v>
      </c>
      <c r="BO58" s="241">
        <v>171.57000000000005</v>
      </c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>
        <v>0</v>
      </c>
      <c r="CE58" s="241">
        <v>0</v>
      </c>
      <c r="CF58" s="241">
        <v>0</v>
      </c>
      <c r="CG58" s="241">
        <v>0</v>
      </c>
      <c r="CH58" s="241">
        <v>0</v>
      </c>
      <c r="CI58" s="246" t="s">
        <v>634</v>
      </c>
      <c r="CJ58" s="247">
        <v>887.65</v>
      </c>
      <c r="CK58" s="247">
        <v>887.65</v>
      </c>
      <c r="CL58" s="247">
        <v>1059.22</v>
      </c>
      <c r="CM58" s="247">
        <v>0</v>
      </c>
    </row>
    <row r="59" spans="1:91" x14ac:dyDescent="0.25">
      <c r="A59" s="231" t="s">
        <v>747</v>
      </c>
      <c r="B59" s="232" t="s">
        <v>748</v>
      </c>
      <c r="C59" s="232" t="s">
        <v>654</v>
      </c>
      <c r="D59" s="233"/>
      <c r="E59" s="234">
        <v>3001.12</v>
      </c>
      <c r="F59" s="235">
        <v>3001.12</v>
      </c>
      <c r="G59" s="236"/>
      <c r="H59" s="104"/>
      <c r="I59" s="237">
        <f t="shared" si="11"/>
        <v>3001.12</v>
      </c>
      <c r="J59" s="238"/>
      <c r="K59" s="239"/>
      <c r="L59" s="8">
        <v>2904.71</v>
      </c>
      <c r="M59" s="240">
        <f t="shared" si="12"/>
        <v>2904.71</v>
      </c>
      <c r="N59" s="71"/>
      <c r="O59" s="100"/>
      <c r="P59" s="9">
        <f t="shared" si="13"/>
        <v>96.409999999999854</v>
      </c>
      <c r="Q59" s="9">
        <f t="shared" si="14"/>
        <v>0</v>
      </c>
      <c r="R59" s="9">
        <f t="shared" si="15"/>
        <v>96.409999999999854</v>
      </c>
      <c r="S59" s="152">
        <v>46022</v>
      </c>
      <c r="T59" s="10"/>
      <c r="U59" s="23">
        <f t="shared" si="16"/>
        <v>1.015216665346971</v>
      </c>
      <c r="V59" s="11">
        <f t="shared" si="17"/>
        <v>3046.7870387061016</v>
      </c>
      <c r="W59" s="11" t="str">
        <f t="shared" ca="1" si="18"/>
        <v/>
      </c>
      <c r="X59" s="8">
        <v>2948.91</v>
      </c>
      <c r="Y59" s="9">
        <f t="shared" ca="1" si="19"/>
        <v>0</v>
      </c>
      <c r="Z59" s="70">
        <f t="shared" ca="1" si="20"/>
        <v>0</v>
      </c>
      <c r="AA59" s="71"/>
      <c r="AB59" s="108"/>
      <c r="AC59" s="9">
        <f t="shared" si="21"/>
        <v>0</v>
      </c>
      <c r="AD59" s="9">
        <f t="shared" ca="1" si="22"/>
        <v>0</v>
      </c>
      <c r="AE59" s="10"/>
      <c r="AF59" s="24">
        <v>0</v>
      </c>
      <c r="AG59" s="11">
        <v>0</v>
      </c>
      <c r="AH59" s="8">
        <v>0</v>
      </c>
      <c r="AI59" s="9">
        <v>0</v>
      </c>
      <c r="AJ59" s="9">
        <v>0</v>
      </c>
      <c r="AK59" s="10"/>
      <c r="AL59" s="11" t="str">
        <f t="shared" ca="1" si="24"/>
        <v/>
      </c>
      <c r="AM59" s="8">
        <v>2948.91</v>
      </c>
      <c r="AN59" s="9" t="str">
        <f t="shared" ca="1" si="26"/>
        <v/>
      </c>
      <c r="AO59" s="9" t="str">
        <f t="shared" ca="1" si="27"/>
        <v/>
      </c>
      <c r="AP59" s="10"/>
      <c r="AQ59" s="25" t="str">
        <f t="shared" ca="1" si="28"/>
        <v/>
      </c>
      <c r="AR59" s="25">
        <f t="shared" si="29"/>
        <v>-44.199999999999818</v>
      </c>
      <c r="AS59" s="25" t="str">
        <f t="shared" ca="1" si="30"/>
        <v/>
      </c>
      <c r="AT59" s="10"/>
      <c r="AU59" s="12">
        <v>3001.12</v>
      </c>
      <c r="AV59" s="12" t="str">
        <f t="shared" ca="1" si="31"/>
        <v/>
      </c>
      <c r="AW59" s="12" t="str">
        <f t="shared" ca="1" si="32"/>
        <v/>
      </c>
      <c r="AX59" s="241"/>
      <c r="AY59" s="242"/>
      <c r="AZ59" s="241"/>
      <c r="BA59" s="241"/>
      <c r="BB59" s="243"/>
      <c r="BC59" s="242"/>
      <c r="BD59" s="242"/>
      <c r="BE59" s="241">
        <v>0</v>
      </c>
      <c r="BF59" s="241">
        <v>0</v>
      </c>
      <c r="BG59" s="241">
        <v>0</v>
      </c>
      <c r="BH59" s="241">
        <v>0</v>
      </c>
      <c r="BI59" s="241">
        <v>0</v>
      </c>
      <c r="BJ59" s="241">
        <v>0</v>
      </c>
      <c r="BK59" s="241">
        <v>0</v>
      </c>
      <c r="BL59" s="241"/>
      <c r="BM59" s="241">
        <v>3</v>
      </c>
      <c r="BN59" s="241">
        <v>0</v>
      </c>
      <c r="BO59" s="241">
        <v>52.210000000000036</v>
      </c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>
        <v>0</v>
      </c>
      <c r="CE59" s="241">
        <v>0</v>
      </c>
      <c r="CF59" s="241">
        <v>0</v>
      </c>
      <c r="CG59" s="241">
        <v>0</v>
      </c>
      <c r="CH59" s="241">
        <v>0</v>
      </c>
      <c r="CI59" s="246" t="s">
        <v>634</v>
      </c>
      <c r="CJ59" s="247">
        <v>2948.91</v>
      </c>
      <c r="CK59" s="247">
        <v>2948.91</v>
      </c>
      <c r="CL59" s="247">
        <v>3001.12</v>
      </c>
      <c r="CM59" s="247">
        <v>0</v>
      </c>
    </row>
    <row r="60" spans="1:91" x14ac:dyDescent="0.25">
      <c r="A60" s="231" t="s">
        <v>749</v>
      </c>
      <c r="B60" s="232" t="s">
        <v>750</v>
      </c>
      <c r="C60" s="232" t="s">
        <v>666</v>
      </c>
      <c r="D60" s="233"/>
      <c r="E60" s="234">
        <v>5297</v>
      </c>
      <c r="F60" s="235">
        <v>5297</v>
      </c>
      <c r="G60" s="236"/>
      <c r="H60" s="104"/>
      <c r="I60" s="237">
        <f t="shared" si="11"/>
        <v>5297</v>
      </c>
      <c r="J60" s="238"/>
      <c r="K60" s="239"/>
      <c r="L60" s="8">
        <v>13076.86</v>
      </c>
      <c r="M60" s="240">
        <f t="shared" si="12"/>
        <v>13076.86</v>
      </c>
      <c r="N60" s="71"/>
      <c r="O60" s="100"/>
      <c r="P60" s="9">
        <f t="shared" si="13"/>
        <v>-7779.8600000000006</v>
      </c>
      <c r="Q60" s="9">
        <f t="shared" si="14"/>
        <v>0</v>
      </c>
      <c r="R60" s="9">
        <f t="shared" si="15"/>
        <v>-7779.8600000000006</v>
      </c>
      <c r="S60" s="152">
        <v>46022</v>
      </c>
      <c r="T60" s="10"/>
      <c r="U60" s="23">
        <f t="shared" si="16"/>
        <v>0.33999981646970295</v>
      </c>
      <c r="V60" s="11">
        <f t="shared" si="17"/>
        <v>1800.9790278400164</v>
      </c>
      <c r="W60" s="11">
        <f t="shared" si="18"/>
        <v>-3333.7300000000005</v>
      </c>
      <c r="X60" s="8">
        <v>4446.13</v>
      </c>
      <c r="Y60" s="9">
        <f t="shared" si="19"/>
        <v>-7779.8600000000006</v>
      </c>
      <c r="Z60" s="70">
        <f t="shared" si="20"/>
        <v>-7779.8600000000006</v>
      </c>
      <c r="AA60" s="71"/>
      <c r="AB60" s="108"/>
      <c r="AC60" s="9">
        <f t="shared" si="21"/>
        <v>0</v>
      </c>
      <c r="AD60" s="9">
        <f t="shared" si="22"/>
        <v>-7779.8600000000006</v>
      </c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>
        <f t="shared" si="24"/>
        <v>-3333.7300000000005</v>
      </c>
      <c r="AM60" s="8">
        <v>4446.13</v>
      </c>
      <c r="AN60" s="9">
        <f t="shared" si="26"/>
        <v>-7779.8600000000006</v>
      </c>
      <c r="AO60" s="9">
        <f t="shared" si="27"/>
        <v>-7779.8600000000006</v>
      </c>
      <c r="AP60" s="10"/>
      <c r="AQ60" s="25">
        <f t="shared" si="28"/>
        <v>8630.73</v>
      </c>
      <c r="AR60" s="25">
        <f t="shared" si="29"/>
        <v>8630.73</v>
      </c>
      <c r="AS60" s="25">
        <f t="shared" si="30"/>
        <v>0</v>
      </c>
      <c r="AT60" s="10"/>
      <c r="AU60" s="12">
        <v>5297</v>
      </c>
      <c r="AV60" s="12" t="str">
        <f t="shared" si="31"/>
        <v xml:space="preserve"> </v>
      </c>
      <c r="AW60" s="12">
        <f t="shared" si="32"/>
        <v>8630.73</v>
      </c>
      <c r="AX60" s="241"/>
      <c r="AY60" s="242"/>
      <c r="AZ60" s="241"/>
      <c r="BA60" s="241"/>
      <c r="BB60" s="243"/>
      <c r="BC60" s="242"/>
      <c r="BD60" s="242"/>
      <c r="BE60" s="241">
        <v>0</v>
      </c>
      <c r="BF60" s="241">
        <v>0</v>
      </c>
      <c r="BG60" s="241">
        <v>0</v>
      </c>
      <c r="BH60" s="241">
        <v>0</v>
      </c>
      <c r="BI60" s="241">
        <v>0</v>
      </c>
      <c r="BJ60" s="241">
        <v>0</v>
      </c>
      <c r="BK60" s="241">
        <v>0</v>
      </c>
      <c r="BL60" s="241"/>
      <c r="BM60" s="241">
        <v>3</v>
      </c>
      <c r="BN60" s="241">
        <v>0</v>
      </c>
      <c r="BO60" s="241">
        <v>350</v>
      </c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>
        <v>0</v>
      </c>
      <c r="CE60" s="241">
        <v>0</v>
      </c>
      <c r="CF60" s="241">
        <v>0</v>
      </c>
      <c r="CG60" s="241">
        <v>0</v>
      </c>
      <c r="CH60" s="241">
        <v>0</v>
      </c>
      <c r="CI60" s="246" t="s">
        <v>634</v>
      </c>
      <c r="CJ60" s="247">
        <v>4446.13</v>
      </c>
      <c r="CK60" s="247">
        <v>4446.13</v>
      </c>
      <c r="CL60" s="247">
        <v>5297</v>
      </c>
      <c r="CM60" s="247">
        <v>0</v>
      </c>
    </row>
    <row r="61" spans="1:91" x14ac:dyDescent="0.25">
      <c r="A61" s="231" t="s">
        <v>751</v>
      </c>
      <c r="B61" s="232" t="s">
        <v>752</v>
      </c>
      <c r="C61" s="232" t="s">
        <v>685</v>
      </c>
      <c r="D61" s="233"/>
      <c r="E61" s="234">
        <v>13433.85</v>
      </c>
      <c r="F61" s="235">
        <v>13433.85</v>
      </c>
      <c r="G61" s="236"/>
      <c r="H61" s="104"/>
      <c r="I61" s="237">
        <f t="shared" si="11"/>
        <v>13433.85</v>
      </c>
      <c r="J61" s="238"/>
      <c r="K61" s="239"/>
      <c r="L61" s="8">
        <v>10161.06</v>
      </c>
      <c r="M61" s="240">
        <f t="shared" si="12"/>
        <v>10161.06</v>
      </c>
      <c r="N61" s="71"/>
      <c r="O61" s="100"/>
      <c r="P61" s="9">
        <f t="shared" si="13"/>
        <v>3272.7900000000009</v>
      </c>
      <c r="Q61" s="9">
        <f t="shared" si="14"/>
        <v>0</v>
      </c>
      <c r="R61" s="9">
        <f t="shared" si="15"/>
        <v>3272.7900000000009</v>
      </c>
      <c r="S61" s="152">
        <v>46022</v>
      </c>
      <c r="T61" s="10"/>
      <c r="U61" s="23">
        <f t="shared" si="16"/>
        <v>1.2224197081800521</v>
      </c>
      <c r="V61" s="11">
        <f t="shared" si="17"/>
        <v>16421.802996734594</v>
      </c>
      <c r="W61" s="11" t="str">
        <f t="shared" ca="1" si="18"/>
        <v/>
      </c>
      <c r="X61" s="8">
        <v>12421.08</v>
      </c>
      <c r="Y61" s="9">
        <f t="shared" ca="1" si="19"/>
        <v>0</v>
      </c>
      <c r="Z61" s="70">
        <f t="shared" ca="1" si="20"/>
        <v>0</v>
      </c>
      <c r="AA61" s="71"/>
      <c r="AB61" s="108"/>
      <c r="AC61" s="9">
        <f t="shared" si="21"/>
        <v>0</v>
      </c>
      <c r="AD61" s="9">
        <f t="shared" ca="1" si="22"/>
        <v>0</v>
      </c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 t="str">
        <f t="shared" ca="1" si="24"/>
        <v/>
      </c>
      <c r="AM61" s="8">
        <v>12421.08</v>
      </c>
      <c r="AN61" s="9" t="str">
        <f t="shared" ca="1" si="26"/>
        <v/>
      </c>
      <c r="AO61" s="9" t="str">
        <f t="shared" ca="1" si="27"/>
        <v/>
      </c>
      <c r="AP61" s="10"/>
      <c r="AQ61" s="25" t="str">
        <f t="shared" ca="1" si="28"/>
        <v/>
      </c>
      <c r="AR61" s="25">
        <f t="shared" si="29"/>
        <v>-2260.0200000000004</v>
      </c>
      <c r="AS61" s="25" t="str">
        <f t="shared" ca="1" si="30"/>
        <v/>
      </c>
      <c r="AT61" s="10"/>
      <c r="AU61" s="12">
        <v>13433.85</v>
      </c>
      <c r="AV61" s="12" t="str">
        <f t="shared" ca="1" si="31"/>
        <v/>
      </c>
      <c r="AW61" s="12" t="str">
        <f t="shared" ca="1" si="32"/>
        <v/>
      </c>
      <c r="AX61" s="241"/>
      <c r="AY61" s="242"/>
      <c r="AZ61" s="241"/>
      <c r="BA61" s="241"/>
      <c r="BB61" s="243"/>
      <c r="BC61" s="242"/>
      <c r="BD61" s="242"/>
      <c r="BE61" s="241">
        <v>0</v>
      </c>
      <c r="BF61" s="241">
        <v>0</v>
      </c>
      <c r="BG61" s="241">
        <v>0</v>
      </c>
      <c r="BH61" s="241">
        <v>0</v>
      </c>
      <c r="BI61" s="241">
        <v>0</v>
      </c>
      <c r="BJ61" s="241">
        <v>0</v>
      </c>
      <c r="BK61" s="241">
        <v>0</v>
      </c>
      <c r="BL61" s="241"/>
      <c r="BM61" s="241">
        <v>3</v>
      </c>
      <c r="BN61" s="241">
        <v>0</v>
      </c>
      <c r="BO61" s="241">
        <v>1247.6599999999999</v>
      </c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>
        <v>0</v>
      </c>
      <c r="CE61" s="241">
        <v>0</v>
      </c>
      <c r="CF61" s="241">
        <v>0</v>
      </c>
      <c r="CG61" s="241">
        <v>0</v>
      </c>
      <c r="CH61" s="241">
        <v>0</v>
      </c>
      <c r="CI61" s="246" t="s">
        <v>634</v>
      </c>
      <c r="CJ61" s="247">
        <v>12421.08</v>
      </c>
      <c r="CK61" s="247">
        <v>12421.08</v>
      </c>
      <c r="CL61" s="247">
        <v>13433.85</v>
      </c>
      <c r="CM61" s="247">
        <v>0</v>
      </c>
    </row>
    <row r="62" spans="1:91" x14ac:dyDescent="0.25">
      <c r="A62" s="231" t="s">
        <v>753</v>
      </c>
      <c r="B62" s="232" t="s">
        <v>754</v>
      </c>
      <c r="C62" s="232" t="s">
        <v>654</v>
      </c>
      <c r="D62" s="233"/>
      <c r="E62" s="234">
        <v>5626.78</v>
      </c>
      <c r="F62" s="235">
        <v>5626.78</v>
      </c>
      <c r="G62" s="236"/>
      <c r="H62" s="104"/>
      <c r="I62" s="237">
        <f t="shared" si="11"/>
        <v>5626.78</v>
      </c>
      <c r="J62" s="238"/>
      <c r="K62" s="239"/>
      <c r="L62" s="8">
        <v>4725.28</v>
      </c>
      <c r="M62" s="240">
        <f t="shared" si="12"/>
        <v>4725.28</v>
      </c>
      <c r="N62" s="71"/>
      <c r="O62" s="100"/>
      <c r="P62" s="9">
        <f t="shared" si="13"/>
        <v>901.5</v>
      </c>
      <c r="Q62" s="9">
        <f t="shared" si="14"/>
        <v>0</v>
      </c>
      <c r="R62" s="9">
        <f t="shared" si="15"/>
        <v>901.5</v>
      </c>
      <c r="S62" s="152">
        <v>46022</v>
      </c>
      <c r="T62" s="10"/>
      <c r="U62" s="23">
        <f t="shared" si="16"/>
        <v>1</v>
      </c>
      <c r="V62" s="11">
        <f t="shared" si="17"/>
        <v>5626.78</v>
      </c>
      <c r="W62" s="11" t="str">
        <f t="shared" ca="1" si="18"/>
        <v/>
      </c>
      <c r="X62" s="8">
        <v>4725.28</v>
      </c>
      <c r="Y62" s="9">
        <f t="shared" ca="1" si="19"/>
        <v>0</v>
      </c>
      <c r="Z62" s="70">
        <f t="shared" ca="1" si="20"/>
        <v>0</v>
      </c>
      <c r="AA62" s="71"/>
      <c r="AB62" s="108"/>
      <c r="AC62" s="9">
        <f t="shared" si="21"/>
        <v>0</v>
      </c>
      <c r="AD62" s="9">
        <f t="shared" ca="1" si="22"/>
        <v>0</v>
      </c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 t="str">
        <f t="shared" ca="1" si="24"/>
        <v/>
      </c>
      <c r="AM62" s="8">
        <v>4725.28</v>
      </c>
      <c r="AN62" s="9" t="str">
        <f t="shared" ca="1" si="26"/>
        <v/>
      </c>
      <c r="AO62" s="9" t="str">
        <f t="shared" ca="1" si="27"/>
        <v/>
      </c>
      <c r="AP62" s="10"/>
      <c r="AQ62" s="25" t="str">
        <f t="shared" ca="1" si="28"/>
        <v/>
      </c>
      <c r="AR62" s="25">
        <f t="shared" si="29"/>
        <v>0</v>
      </c>
      <c r="AS62" s="25" t="str">
        <f t="shared" ca="1" si="30"/>
        <v/>
      </c>
      <c r="AT62" s="10"/>
      <c r="AU62" s="12">
        <v>5626.78</v>
      </c>
      <c r="AV62" s="12" t="str">
        <f t="shared" ca="1" si="31"/>
        <v/>
      </c>
      <c r="AW62" s="12" t="str">
        <f t="shared" ca="1" si="32"/>
        <v/>
      </c>
      <c r="AX62" s="241"/>
      <c r="AY62" s="242"/>
      <c r="AZ62" s="241"/>
      <c r="BA62" s="241"/>
      <c r="BB62" s="243"/>
      <c r="BC62" s="242"/>
      <c r="BD62" s="242"/>
      <c r="BE62" s="241">
        <v>0</v>
      </c>
      <c r="BF62" s="241">
        <v>0</v>
      </c>
      <c r="BG62" s="241">
        <v>0</v>
      </c>
      <c r="BH62" s="241">
        <v>0</v>
      </c>
      <c r="BI62" s="241">
        <v>0</v>
      </c>
      <c r="BJ62" s="241">
        <v>0</v>
      </c>
      <c r="BK62" s="241">
        <v>0</v>
      </c>
      <c r="BL62" s="241"/>
      <c r="BM62" s="241">
        <v>3</v>
      </c>
      <c r="BN62" s="241">
        <v>0</v>
      </c>
      <c r="BO62" s="241">
        <v>901.5</v>
      </c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>
        <v>0</v>
      </c>
      <c r="CE62" s="241">
        <v>0</v>
      </c>
      <c r="CF62" s="241">
        <v>0</v>
      </c>
      <c r="CG62" s="241">
        <v>0</v>
      </c>
      <c r="CH62" s="241">
        <v>0</v>
      </c>
      <c r="CI62" s="246" t="s">
        <v>634</v>
      </c>
      <c r="CJ62" s="247">
        <v>4725.28</v>
      </c>
      <c r="CK62" s="247">
        <v>4725.28</v>
      </c>
      <c r="CL62" s="247">
        <v>5626.78</v>
      </c>
      <c r="CM62" s="247">
        <v>0</v>
      </c>
    </row>
    <row r="63" spans="1:91" x14ac:dyDescent="0.25">
      <c r="A63" s="231" t="s">
        <v>755</v>
      </c>
      <c r="B63" s="232" t="s">
        <v>756</v>
      </c>
      <c r="C63" s="232" t="s">
        <v>685</v>
      </c>
      <c r="D63" s="233"/>
      <c r="E63" s="234">
        <v>14402.18</v>
      </c>
      <c r="F63" s="235">
        <v>14402.18</v>
      </c>
      <c r="G63" s="236"/>
      <c r="H63" s="104"/>
      <c r="I63" s="237">
        <f t="shared" si="11"/>
        <v>14402.18</v>
      </c>
      <c r="J63" s="238"/>
      <c r="K63" s="239"/>
      <c r="L63" s="8">
        <v>11468.02</v>
      </c>
      <c r="M63" s="240">
        <f t="shared" si="12"/>
        <v>11468.02</v>
      </c>
      <c r="N63" s="71"/>
      <c r="O63" s="100"/>
      <c r="P63" s="9">
        <f t="shared" si="13"/>
        <v>2934.16</v>
      </c>
      <c r="Q63" s="9">
        <f t="shared" si="14"/>
        <v>0</v>
      </c>
      <c r="R63" s="9">
        <f t="shared" si="15"/>
        <v>2934.16</v>
      </c>
      <c r="S63" s="152">
        <v>46022</v>
      </c>
      <c r="T63" s="10"/>
      <c r="U63" s="23">
        <f t="shared" si="16"/>
        <v>1.0962258524139303</v>
      </c>
      <c r="V63" s="11">
        <f t="shared" si="17"/>
        <v>15788.042047118859</v>
      </c>
      <c r="W63" s="11" t="str">
        <f t="shared" ca="1" si="18"/>
        <v/>
      </c>
      <c r="X63" s="8">
        <v>12571.54</v>
      </c>
      <c r="Y63" s="9">
        <f t="shared" ca="1" si="19"/>
        <v>0</v>
      </c>
      <c r="Z63" s="70">
        <f t="shared" ca="1" si="20"/>
        <v>0</v>
      </c>
      <c r="AA63" s="71"/>
      <c r="AB63" s="108"/>
      <c r="AC63" s="9">
        <f t="shared" si="21"/>
        <v>0</v>
      </c>
      <c r="AD63" s="9">
        <f t="shared" ca="1" si="22"/>
        <v>0</v>
      </c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 t="str">
        <f t="shared" ca="1" si="24"/>
        <v/>
      </c>
      <c r="AM63" s="8">
        <v>12571.54</v>
      </c>
      <c r="AN63" s="9" t="str">
        <f t="shared" ca="1" si="26"/>
        <v/>
      </c>
      <c r="AO63" s="9" t="str">
        <f t="shared" ca="1" si="27"/>
        <v/>
      </c>
      <c r="AP63" s="10"/>
      <c r="AQ63" s="25" t="str">
        <f t="shared" ca="1" si="28"/>
        <v/>
      </c>
      <c r="AR63" s="25">
        <f t="shared" si="29"/>
        <v>-1103.5200000000004</v>
      </c>
      <c r="AS63" s="25" t="str">
        <f t="shared" ca="1" si="30"/>
        <v/>
      </c>
      <c r="AT63" s="10"/>
      <c r="AU63" s="12">
        <v>14402.18</v>
      </c>
      <c r="AV63" s="12" t="str">
        <f t="shared" ca="1" si="31"/>
        <v/>
      </c>
      <c r="AW63" s="12" t="str">
        <f t="shared" ca="1" si="32"/>
        <v/>
      </c>
      <c r="AX63" s="241"/>
      <c r="AY63" s="242"/>
      <c r="AZ63" s="241"/>
      <c r="BA63" s="241"/>
      <c r="BB63" s="243"/>
      <c r="BC63" s="242"/>
      <c r="BD63" s="242"/>
      <c r="BE63" s="241">
        <v>0</v>
      </c>
      <c r="BF63" s="241">
        <v>0</v>
      </c>
      <c r="BG63" s="241">
        <v>0</v>
      </c>
      <c r="BH63" s="241">
        <v>0</v>
      </c>
      <c r="BI63" s="241">
        <v>0</v>
      </c>
      <c r="BJ63" s="241">
        <v>0</v>
      </c>
      <c r="BK63" s="241">
        <v>0</v>
      </c>
      <c r="BL63" s="241"/>
      <c r="BM63" s="241">
        <v>3</v>
      </c>
      <c r="BN63" s="241">
        <v>0</v>
      </c>
      <c r="BO63" s="241">
        <v>2934.16</v>
      </c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>
        <v>0</v>
      </c>
      <c r="CE63" s="241">
        <v>0</v>
      </c>
      <c r="CF63" s="241">
        <v>0</v>
      </c>
      <c r="CG63" s="241">
        <v>0</v>
      </c>
      <c r="CH63" s="241">
        <v>0</v>
      </c>
      <c r="CI63" s="246" t="s">
        <v>634</v>
      </c>
      <c r="CJ63" s="247">
        <v>12571.54</v>
      </c>
      <c r="CK63" s="247">
        <v>12571.54</v>
      </c>
      <c r="CL63" s="247">
        <v>14402.18</v>
      </c>
      <c r="CM63" s="247">
        <v>0</v>
      </c>
    </row>
    <row r="64" spans="1:91" x14ac:dyDescent="0.25">
      <c r="A64" s="231" t="s">
        <v>757</v>
      </c>
      <c r="B64" s="232" t="s">
        <v>758</v>
      </c>
      <c r="C64" s="232" t="s">
        <v>654</v>
      </c>
      <c r="D64" s="233"/>
      <c r="E64" s="234">
        <v>2868.6</v>
      </c>
      <c r="F64" s="235">
        <v>2868.6</v>
      </c>
      <c r="G64" s="236"/>
      <c r="H64" s="104"/>
      <c r="I64" s="237">
        <f t="shared" si="11"/>
        <v>2868.6</v>
      </c>
      <c r="J64" s="238"/>
      <c r="K64" s="239"/>
      <c r="L64" s="8">
        <v>2435.7800000000002</v>
      </c>
      <c r="M64" s="240">
        <f t="shared" si="12"/>
        <v>2435.7800000000002</v>
      </c>
      <c r="N64" s="71"/>
      <c r="O64" s="100"/>
      <c r="P64" s="9">
        <f t="shared" si="13"/>
        <v>432.81999999999971</v>
      </c>
      <c r="Q64" s="9">
        <f t="shared" si="14"/>
        <v>0</v>
      </c>
      <c r="R64" s="9">
        <f t="shared" si="15"/>
        <v>432.81999999999971</v>
      </c>
      <c r="S64" s="152">
        <v>46022</v>
      </c>
      <c r="T64" s="10"/>
      <c r="U64" s="23">
        <f t="shared" si="16"/>
        <v>1</v>
      </c>
      <c r="V64" s="11">
        <f t="shared" si="17"/>
        <v>2868.6</v>
      </c>
      <c r="W64" s="11" t="str">
        <f t="shared" ca="1" si="18"/>
        <v/>
      </c>
      <c r="X64" s="8">
        <v>2435.7800000000002</v>
      </c>
      <c r="Y64" s="9">
        <f t="shared" ca="1" si="19"/>
        <v>0</v>
      </c>
      <c r="Z64" s="70">
        <f t="shared" ca="1" si="20"/>
        <v>0</v>
      </c>
      <c r="AA64" s="71"/>
      <c r="AB64" s="108"/>
      <c r="AC64" s="9">
        <f t="shared" si="21"/>
        <v>0</v>
      </c>
      <c r="AD64" s="9">
        <f t="shared" ca="1" si="22"/>
        <v>0</v>
      </c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 t="str">
        <f t="shared" ca="1" si="24"/>
        <v/>
      </c>
      <c r="AM64" s="8">
        <v>2435.7800000000002</v>
      </c>
      <c r="AN64" s="9" t="str">
        <f t="shared" ca="1" si="26"/>
        <v/>
      </c>
      <c r="AO64" s="9" t="str">
        <f t="shared" ca="1" si="27"/>
        <v/>
      </c>
      <c r="AP64" s="10"/>
      <c r="AQ64" s="25" t="str">
        <f t="shared" ca="1" si="28"/>
        <v/>
      </c>
      <c r="AR64" s="25">
        <f t="shared" si="29"/>
        <v>0</v>
      </c>
      <c r="AS64" s="25" t="str">
        <f t="shared" ca="1" si="30"/>
        <v/>
      </c>
      <c r="AT64" s="10"/>
      <c r="AU64" s="12">
        <v>2868.6</v>
      </c>
      <c r="AV64" s="12" t="str">
        <f t="shared" ca="1" si="31"/>
        <v/>
      </c>
      <c r="AW64" s="12" t="str">
        <f t="shared" ca="1" si="32"/>
        <v/>
      </c>
      <c r="AX64" s="241"/>
      <c r="AY64" s="242"/>
      <c r="AZ64" s="241"/>
      <c r="BA64" s="241"/>
      <c r="BB64" s="243"/>
      <c r="BC64" s="242"/>
      <c r="BD64" s="242"/>
      <c r="BE64" s="241">
        <v>0</v>
      </c>
      <c r="BF64" s="241">
        <v>0</v>
      </c>
      <c r="BG64" s="241">
        <v>0</v>
      </c>
      <c r="BH64" s="241">
        <v>0</v>
      </c>
      <c r="BI64" s="241">
        <v>0</v>
      </c>
      <c r="BJ64" s="241">
        <v>0</v>
      </c>
      <c r="BK64" s="241">
        <v>0</v>
      </c>
      <c r="BL64" s="241"/>
      <c r="BM64" s="241">
        <v>3</v>
      </c>
      <c r="BN64" s="241">
        <v>0</v>
      </c>
      <c r="BO64" s="241">
        <v>432.81999999999971</v>
      </c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>
        <v>0</v>
      </c>
      <c r="CE64" s="241">
        <v>0</v>
      </c>
      <c r="CF64" s="241">
        <v>0</v>
      </c>
      <c r="CG64" s="241">
        <v>0</v>
      </c>
      <c r="CH64" s="241">
        <v>0</v>
      </c>
      <c r="CI64" s="246" t="s">
        <v>634</v>
      </c>
      <c r="CJ64" s="247">
        <v>2435.7800000000002</v>
      </c>
      <c r="CK64" s="247">
        <v>2435.7800000000002</v>
      </c>
      <c r="CL64" s="247">
        <v>2868.6</v>
      </c>
      <c r="CM64" s="247">
        <v>0</v>
      </c>
    </row>
    <row r="65" spans="1:91" x14ac:dyDescent="0.25">
      <c r="A65" s="231" t="s">
        <v>759</v>
      </c>
      <c r="B65" s="232" t="s">
        <v>760</v>
      </c>
      <c r="C65" s="232" t="s">
        <v>685</v>
      </c>
      <c r="D65" s="233"/>
      <c r="E65" s="234">
        <v>17765.14</v>
      </c>
      <c r="F65" s="235">
        <v>17765.14</v>
      </c>
      <c r="G65" s="236"/>
      <c r="H65" s="104"/>
      <c r="I65" s="237">
        <f t="shared" si="11"/>
        <v>17765.14</v>
      </c>
      <c r="J65" s="238"/>
      <c r="K65" s="239"/>
      <c r="L65" s="8">
        <v>14874.36</v>
      </c>
      <c r="M65" s="240">
        <f t="shared" si="12"/>
        <v>14874.36</v>
      </c>
      <c r="N65" s="71"/>
      <c r="O65" s="100"/>
      <c r="P65" s="9">
        <f t="shared" si="13"/>
        <v>2890.7799999999988</v>
      </c>
      <c r="Q65" s="9">
        <f t="shared" si="14"/>
        <v>0</v>
      </c>
      <c r="R65" s="9">
        <f t="shared" si="15"/>
        <v>2890.7799999999988</v>
      </c>
      <c r="S65" s="152">
        <v>46022</v>
      </c>
      <c r="T65" s="10"/>
      <c r="U65" s="23">
        <f t="shared" si="16"/>
        <v>1</v>
      </c>
      <c r="V65" s="11">
        <f t="shared" si="17"/>
        <v>17765.14</v>
      </c>
      <c r="W65" s="11" t="str">
        <f t="shared" ca="1" si="18"/>
        <v/>
      </c>
      <c r="X65" s="8">
        <v>14874.36</v>
      </c>
      <c r="Y65" s="9">
        <f t="shared" ca="1" si="19"/>
        <v>0</v>
      </c>
      <c r="Z65" s="70">
        <f t="shared" ca="1" si="20"/>
        <v>0</v>
      </c>
      <c r="AA65" s="71"/>
      <c r="AB65" s="108"/>
      <c r="AC65" s="9">
        <f t="shared" si="21"/>
        <v>0</v>
      </c>
      <c r="AD65" s="9">
        <f t="shared" ca="1" si="22"/>
        <v>0</v>
      </c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 t="str">
        <f t="shared" ca="1" si="24"/>
        <v/>
      </c>
      <c r="AM65" s="8">
        <v>14874.36</v>
      </c>
      <c r="AN65" s="9" t="str">
        <f t="shared" ca="1" si="26"/>
        <v/>
      </c>
      <c r="AO65" s="9" t="str">
        <f t="shared" ca="1" si="27"/>
        <v/>
      </c>
      <c r="AP65" s="10"/>
      <c r="AQ65" s="25" t="str">
        <f t="shared" ca="1" si="28"/>
        <v/>
      </c>
      <c r="AR65" s="25">
        <f t="shared" si="29"/>
        <v>0</v>
      </c>
      <c r="AS65" s="25" t="str">
        <f t="shared" ca="1" si="30"/>
        <v/>
      </c>
      <c r="AT65" s="10"/>
      <c r="AU65" s="12">
        <v>17765.14</v>
      </c>
      <c r="AV65" s="12" t="str">
        <f t="shared" ca="1" si="31"/>
        <v/>
      </c>
      <c r="AW65" s="12" t="str">
        <f t="shared" ca="1" si="32"/>
        <v/>
      </c>
      <c r="AX65" s="241"/>
      <c r="AY65" s="242"/>
      <c r="AZ65" s="241"/>
      <c r="BA65" s="241"/>
      <c r="BB65" s="243"/>
      <c r="BC65" s="242"/>
      <c r="BD65" s="242"/>
      <c r="BE65" s="241">
        <v>0</v>
      </c>
      <c r="BF65" s="241">
        <v>0</v>
      </c>
      <c r="BG65" s="241">
        <v>0</v>
      </c>
      <c r="BH65" s="241">
        <v>0</v>
      </c>
      <c r="BI65" s="241">
        <v>0</v>
      </c>
      <c r="BJ65" s="241">
        <v>0</v>
      </c>
      <c r="BK65" s="241">
        <v>0</v>
      </c>
      <c r="BL65" s="241"/>
      <c r="BM65" s="241">
        <v>3</v>
      </c>
      <c r="BN65" s="241">
        <v>0</v>
      </c>
      <c r="BO65" s="241">
        <v>0</v>
      </c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>
        <v>0</v>
      </c>
      <c r="CE65" s="241">
        <v>0</v>
      </c>
      <c r="CF65" s="241">
        <v>0</v>
      </c>
      <c r="CG65" s="241">
        <v>0</v>
      </c>
      <c r="CH65" s="241">
        <v>0</v>
      </c>
      <c r="CI65" s="246" t="s">
        <v>634</v>
      </c>
      <c r="CJ65" s="247">
        <v>14874.36</v>
      </c>
      <c r="CK65" s="247">
        <v>14874.36</v>
      </c>
      <c r="CL65" s="247">
        <v>17765.14</v>
      </c>
      <c r="CM65" s="247">
        <v>0</v>
      </c>
    </row>
    <row r="66" spans="1:91" x14ac:dyDescent="0.25">
      <c r="A66" s="231" t="s">
        <v>761</v>
      </c>
      <c r="B66" s="232" t="s">
        <v>762</v>
      </c>
      <c r="C66" s="232" t="s">
        <v>654</v>
      </c>
      <c r="D66" s="233"/>
      <c r="E66" s="234">
        <v>4064.54</v>
      </c>
      <c r="F66" s="235">
        <v>4064.54</v>
      </c>
      <c r="G66" s="236"/>
      <c r="H66" s="104"/>
      <c r="I66" s="237">
        <f t="shared" si="11"/>
        <v>4064.54</v>
      </c>
      <c r="J66" s="238"/>
      <c r="K66" s="239"/>
      <c r="L66" s="8">
        <v>3514.84</v>
      </c>
      <c r="M66" s="240">
        <f t="shared" si="12"/>
        <v>3514.84</v>
      </c>
      <c r="N66" s="238"/>
      <c r="O66" s="239"/>
      <c r="P66" s="9">
        <f t="shared" si="13"/>
        <v>549.69999999999982</v>
      </c>
      <c r="Q66" s="9">
        <f t="shared" si="14"/>
        <v>0</v>
      </c>
      <c r="R66" s="9">
        <f t="shared" si="15"/>
        <v>549.69999999999982</v>
      </c>
      <c r="S66" s="152">
        <v>46022</v>
      </c>
      <c r="T66" s="10"/>
      <c r="U66" s="23">
        <f t="shared" si="16"/>
        <v>1</v>
      </c>
      <c r="V66" s="11">
        <f t="shared" si="17"/>
        <v>4064.54</v>
      </c>
      <c r="W66" s="11" t="str">
        <f t="shared" ca="1" si="18"/>
        <v/>
      </c>
      <c r="X66" s="8">
        <v>3514.84</v>
      </c>
      <c r="Y66" s="9">
        <f t="shared" ca="1" si="19"/>
        <v>0</v>
      </c>
      <c r="Z66" s="70">
        <f t="shared" ca="1" si="20"/>
        <v>0</v>
      </c>
      <c r="AA66" s="71"/>
      <c r="AB66" s="108"/>
      <c r="AC66" s="9">
        <f t="shared" si="21"/>
        <v>0</v>
      </c>
      <c r="AD66" s="9">
        <f t="shared" ca="1" si="22"/>
        <v>0</v>
      </c>
      <c r="AE66" s="10"/>
      <c r="AF66" s="24">
        <v>0</v>
      </c>
      <c r="AG66" s="11">
        <v>0</v>
      </c>
      <c r="AH66" s="8">
        <v>0</v>
      </c>
      <c r="AI66" s="9">
        <v>0</v>
      </c>
      <c r="AJ66" s="9">
        <v>0</v>
      </c>
      <c r="AK66" s="10"/>
      <c r="AL66" s="11" t="str">
        <f t="shared" ca="1" si="24"/>
        <v/>
      </c>
      <c r="AM66" s="8">
        <v>3514.84</v>
      </c>
      <c r="AN66" s="9" t="str">
        <f t="shared" ca="1" si="26"/>
        <v/>
      </c>
      <c r="AO66" s="9" t="str">
        <f t="shared" ca="1" si="27"/>
        <v/>
      </c>
      <c r="AP66" s="10"/>
      <c r="AQ66" s="25" t="str">
        <f t="shared" ca="1" si="28"/>
        <v/>
      </c>
      <c r="AR66" s="25">
        <f t="shared" si="29"/>
        <v>0</v>
      </c>
      <c r="AS66" s="25" t="str">
        <f t="shared" ca="1" si="30"/>
        <v/>
      </c>
      <c r="AT66" s="10"/>
      <c r="AU66" s="12">
        <v>4064.54</v>
      </c>
      <c r="AV66" s="12" t="str">
        <f t="shared" ca="1" si="31"/>
        <v/>
      </c>
      <c r="AW66" s="12" t="str">
        <f t="shared" ca="1" si="32"/>
        <v/>
      </c>
      <c r="AX66" s="241"/>
      <c r="AY66" s="242"/>
      <c r="AZ66" s="241"/>
      <c r="BA66" s="241"/>
      <c r="BB66" s="243"/>
      <c r="BC66" s="242"/>
      <c r="BD66" s="242"/>
      <c r="BE66" s="241">
        <v>0</v>
      </c>
      <c r="BF66" s="241">
        <v>0</v>
      </c>
      <c r="BG66" s="241">
        <v>0</v>
      </c>
      <c r="BH66" s="241">
        <v>0</v>
      </c>
      <c r="BI66" s="241">
        <v>0</v>
      </c>
      <c r="BJ66" s="241">
        <v>0</v>
      </c>
      <c r="BK66" s="241">
        <v>0</v>
      </c>
      <c r="BL66" s="241"/>
      <c r="BM66" s="241">
        <v>3</v>
      </c>
      <c r="BN66" s="241">
        <v>0</v>
      </c>
      <c r="BO66" s="241">
        <v>0</v>
      </c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>
        <v>0</v>
      </c>
      <c r="CE66" s="241">
        <v>0</v>
      </c>
      <c r="CF66" s="241">
        <v>0</v>
      </c>
      <c r="CG66" s="241">
        <v>0</v>
      </c>
      <c r="CH66" s="241">
        <v>0</v>
      </c>
      <c r="CI66" s="246" t="s">
        <v>634</v>
      </c>
      <c r="CJ66" s="247">
        <v>3514.84</v>
      </c>
      <c r="CK66" s="247">
        <v>3514.84</v>
      </c>
      <c r="CL66" s="247">
        <v>4064.54</v>
      </c>
      <c r="CM66" s="247">
        <v>0</v>
      </c>
    </row>
    <row r="67" spans="1:91" x14ac:dyDescent="0.25">
      <c r="A67" s="231" t="s">
        <v>763</v>
      </c>
      <c r="B67" s="232" t="s">
        <v>764</v>
      </c>
      <c r="C67" s="232" t="s">
        <v>654</v>
      </c>
      <c r="D67" s="233"/>
      <c r="E67" s="234">
        <v>10001.43</v>
      </c>
      <c r="F67" s="235">
        <v>10001.43</v>
      </c>
      <c r="G67" s="236"/>
      <c r="H67" s="104"/>
      <c r="I67" s="237">
        <f t="shared" si="11"/>
        <v>10001.43</v>
      </c>
      <c r="J67" s="238"/>
      <c r="K67" s="239"/>
      <c r="L67" s="8">
        <v>8585.44</v>
      </c>
      <c r="M67" s="240">
        <f t="shared" si="12"/>
        <v>8585.44</v>
      </c>
      <c r="N67" s="71"/>
      <c r="O67" s="100"/>
      <c r="P67" s="9">
        <f t="shared" si="13"/>
        <v>1415.9899999999998</v>
      </c>
      <c r="Q67" s="9">
        <f t="shared" si="14"/>
        <v>0</v>
      </c>
      <c r="R67" s="9">
        <f t="shared" si="15"/>
        <v>1415.9899999999998</v>
      </c>
      <c r="S67" s="152">
        <v>46022</v>
      </c>
      <c r="T67" s="10"/>
      <c r="U67" s="23">
        <f t="shared" si="16"/>
        <v>1</v>
      </c>
      <c r="V67" s="11">
        <f t="shared" si="17"/>
        <v>10001.43</v>
      </c>
      <c r="W67" s="11" t="str">
        <f t="shared" ca="1" si="18"/>
        <v/>
      </c>
      <c r="X67" s="8">
        <v>8585.44</v>
      </c>
      <c r="Y67" s="9">
        <f t="shared" ca="1" si="19"/>
        <v>0</v>
      </c>
      <c r="Z67" s="70">
        <f t="shared" ca="1" si="20"/>
        <v>0</v>
      </c>
      <c r="AA67" s="71"/>
      <c r="AB67" s="108"/>
      <c r="AC67" s="9">
        <f t="shared" si="21"/>
        <v>0</v>
      </c>
      <c r="AD67" s="9">
        <f t="shared" ca="1" si="22"/>
        <v>0</v>
      </c>
      <c r="AE67" s="10"/>
      <c r="AF67" s="24">
        <v>0</v>
      </c>
      <c r="AG67" s="11">
        <v>0</v>
      </c>
      <c r="AH67" s="8">
        <v>0</v>
      </c>
      <c r="AI67" s="9">
        <v>0</v>
      </c>
      <c r="AJ67" s="9">
        <v>0</v>
      </c>
      <c r="AK67" s="10"/>
      <c r="AL67" s="11" t="str">
        <f t="shared" ca="1" si="24"/>
        <v/>
      </c>
      <c r="AM67" s="8">
        <v>8585.44</v>
      </c>
      <c r="AN67" s="9" t="str">
        <f t="shared" ca="1" si="26"/>
        <v/>
      </c>
      <c r="AO67" s="9" t="str">
        <f t="shared" ca="1" si="27"/>
        <v/>
      </c>
      <c r="AP67" s="10"/>
      <c r="AQ67" s="25" t="str">
        <f t="shared" ca="1" si="28"/>
        <v/>
      </c>
      <c r="AR67" s="25">
        <f t="shared" si="29"/>
        <v>0</v>
      </c>
      <c r="AS67" s="25" t="str">
        <f t="shared" ca="1" si="30"/>
        <v/>
      </c>
      <c r="AT67" s="10"/>
      <c r="AU67" s="12">
        <v>10001.43</v>
      </c>
      <c r="AV67" s="12" t="str">
        <f t="shared" ca="1" si="31"/>
        <v/>
      </c>
      <c r="AW67" s="12" t="str">
        <f t="shared" ca="1" si="32"/>
        <v/>
      </c>
      <c r="AX67" s="241"/>
      <c r="AY67" s="242"/>
      <c r="AZ67" s="241"/>
      <c r="BA67" s="241"/>
      <c r="BB67" s="243"/>
      <c r="BC67" s="242"/>
      <c r="BD67" s="242"/>
      <c r="BE67" s="241">
        <v>0</v>
      </c>
      <c r="BF67" s="241">
        <v>0</v>
      </c>
      <c r="BG67" s="241">
        <v>0</v>
      </c>
      <c r="BH67" s="241">
        <v>0</v>
      </c>
      <c r="BI67" s="241">
        <v>0</v>
      </c>
      <c r="BJ67" s="241">
        <v>0</v>
      </c>
      <c r="BK67" s="241">
        <v>0</v>
      </c>
      <c r="BL67" s="241"/>
      <c r="BM67" s="241">
        <v>3</v>
      </c>
      <c r="BN67" s="241">
        <v>0</v>
      </c>
      <c r="BO67" s="241">
        <v>0</v>
      </c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>
        <v>0</v>
      </c>
      <c r="CE67" s="241">
        <v>0</v>
      </c>
      <c r="CF67" s="241">
        <v>0</v>
      </c>
      <c r="CG67" s="241">
        <v>0</v>
      </c>
      <c r="CH67" s="241">
        <v>0</v>
      </c>
      <c r="CI67" s="246" t="s">
        <v>634</v>
      </c>
      <c r="CJ67" s="247">
        <v>8585.44</v>
      </c>
      <c r="CK67" s="247">
        <v>8585.44</v>
      </c>
      <c r="CL67" s="247">
        <v>10001.43</v>
      </c>
      <c r="CM67" s="247">
        <v>0</v>
      </c>
    </row>
    <row r="68" spans="1:91" x14ac:dyDescent="0.25">
      <c r="A68" s="231"/>
      <c r="B68" s="120" t="s">
        <v>765</v>
      </c>
      <c r="C68" s="232"/>
      <c r="D68" s="233"/>
      <c r="E68" s="276">
        <f>SUM(E7:E67)/2</f>
        <v>131969892.73999999</v>
      </c>
      <c r="F68" s="266">
        <f>SUM(F7:F67)/2</f>
        <v>131969892.73999999</v>
      </c>
      <c r="G68" s="236"/>
      <c r="H68" s="104"/>
      <c r="I68" s="277">
        <f>SUM(I7:I67)/2</f>
        <v>132516093.12</v>
      </c>
      <c r="J68" s="238"/>
      <c r="K68" s="239"/>
      <c r="L68" s="270">
        <f>SUM(L7:L67)/2</f>
        <v>122890130.92000005</v>
      </c>
      <c r="M68" s="278">
        <f>SUM(M7:M67)/2</f>
        <v>123878756.26000005</v>
      </c>
      <c r="N68" s="71"/>
      <c r="O68" s="100"/>
      <c r="P68" s="268">
        <f>SUM(P7:P67)/2</f>
        <v>8637336.8599999957</v>
      </c>
      <c r="Q68" s="268">
        <f>SUM(Q7:Q67)/2</f>
        <v>7580721.5099999998</v>
      </c>
      <c r="R68" s="268">
        <f>SUM(R7:R67)/2</f>
        <v>1056615.3499999999</v>
      </c>
      <c r="S68" s="152"/>
      <c r="T68" s="10"/>
      <c r="U68" s="23" t="str">
        <f t="shared" si="16"/>
        <v/>
      </c>
      <c r="V68" s="269">
        <f>SUM(V7:V67)/2</f>
        <v>107635990.75822909</v>
      </c>
      <c r="W68" s="269">
        <f ca="1">SUM(W7:W67)/2</f>
        <v>0</v>
      </c>
      <c r="X68" s="270">
        <f>SUM(X7:X67)/2</f>
        <v>100649890.33500007</v>
      </c>
      <c r="Y68" s="268">
        <f ca="1">SUM(Y7:Y67)/2</f>
        <v>0</v>
      </c>
      <c r="Z68" s="279">
        <f ca="1">SUM(Z7:Z67)/2</f>
        <v>0</v>
      </c>
      <c r="AA68" s="71"/>
      <c r="AB68" s="108"/>
      <c r="AC68" s="268">
        <f>SUM(AC7:AC67)/2</f>
        <v>7580721.5099999998</v>
      </c>
      <c r="AD68" s="268">
        <f ca="1">SUM(AD7:AD67)/2</f>
        <v>0</v>
      </c>
      <c r="AE68" s="10"/>
      <c r="AF68" s="24"/>
      <c r="AG68" s="269">
        <f>SUM(AG7:AG67)/2</f>
        <v>59289581.754999988</v>
      </c>
      <c r="AH68" s="270">
        <f>SUM(AH7:AH67)/2</f>
        <v>59289581.754999988</v>
      </c>
      <c r="AI68" s="268">
        <f>SUM(AI7:AI67)/2</f>
        <v>-12514817.237987222</v>
      </c>
      <c r="AJ68" s="268">
        <f>SUM(AJ7:AJ67)/2</f>
        <v>4640594.5999999996</v>
      </c>
      <c r="AK68" s="10"/>
      <c r="AL68" s="269">
        <f ca="1">SUM(AL7:AL67)/2</f>
        <v>0</v>
      </c>
      <c r="AM68" s="270">
        <f>SUM(AM7:AM67)/2</f>
        <v>41360308.579999998</v>
      </c>
      <c r="AN68" s="268">
        <f ca="1">SUM(AN7:AN67)/2</f>
        <v>0</v>
      </c>
      <c r="AO68" s="268">
        <f ca="1">SUM(AO7:AO67)/2</f>
        <v>0</v>
      </c>
      <c r="AP68" s="10"/>
      <c r="AQ68" s="280">
        <f ca="1">SUM(AQ7:AQ67)/2</f>
        <v>0</v>
      </c>
      <c r="AR68" s="280">
        <f>SUM(AR7:AR67)/2</f>
        <v>23228865.924999997</v>
      </c>
      <c r="AS68" s="280">
        <f ca="1">SUM(AS7:AS67)/2</f>
        <v>0</v>
      </c>
      <c r="AT68" s="10"/>
      <c r="AU68" s="281">
        <f>SUM(AU7:AU67)/2</f>
        <v>115118886.07000001</v>
      </c>
      <c r="AV68" s="281">
        <f ca="1">SUM(AV7:AV67)/2</f>
        <v>0</v>
      </c>
      <c r="AW68" s="281">
        <f ca="1">SUM(AW7:AW67)/2</f>
        <v>0</v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84"/>
      <c r="B70" s="282" t="s">
        <v>639</v>
      </c>
      <c r="C70" s="120"/>
      <c r="D70" s="265"/>
      <c r="E70" s="276">
        <f>SUMIF(BM8:BM70,1, E8:E70)</f>
        <v>119782878.89</v>
      </c>
      <c r="F70" s="266">
        <f>SUMIF(BM8:BM70,1, F8:F70)</f>
        <v>119782878.89</v>
      </c>
      <c r="G70" s="285"/>
      <c r="H70" s="104"/>
      <c r="I70" s="277">
        <f>SUMIF(BM8:BM70,1, I8:I70)</f>
        <v>120329079.27000001</v>
      </c>
      <c r="J70" s="286"/>
      <c r="K70" s="98"/>
      <c r="L70" s="270">
        <f>SUMIF(BM8:BM70,1, L8:L70)</f>
        <v>111493130.59999999</v>
      </c>
      <c r="M70" s="278">
        <f>SUMIF(BM8:BM70,1, M8:M70)</f>
        <v>112481755.94</v>
      </c>
      <c r="N70" s="287"/>
      <c r="O70" s="99"/>
      <c r="P70" s="268">
        <f>SUMIF(BM8:BM70,1, P8:P70)</f>
        <v>7847323.3300000001</v>
      </c>
      <c r="Q70" s="268">
        <f>SUMIF(BM8:BM70,1, Q8:Q70)</f>
        <v>7580721.5099999998</v>
      </c>
      <c r="R70" s="268">
        <f>SUMIF(BM8:BM70,1, R8:R70)</f>
        <v>266601.82</v>
      </c>
      <c r="S70" s="288"/>
      <c r="T70" s="289"/>
      <c r="U70" s="290" t="str">
        <f t="shared" si="16"/>
        <v/>
      </c>
      <c r="V70" s="269">
        <f>SUMIF(BM8:BM70,1, V8:V70)</f>
        <v>95917849.635713279</v>
      </c>
      <c r="W70" s="269">
        <f ca="1">SUMIF(BM8:BM70,1, W8:W70)</f>
        <v>0</v>
      </c>
      <c r="X70" s="270">
        <f>SUMIF(BM8:BM70,1, X8:X70)</f>
        <v>88964634.680000022</v>
      </c>
      <c r="Y70" s="268">
        <f ca="1">SUMIF(BM8:BM70,1, Y8:Y70)</f>
        <v>0</v>
      </c>
      <c r="Z70" s="279">
        <f ca="1">SUMIF(BM8:BM70,1, Z8:Z70)</f>
        <v>0</v>
      </c>
      <c r="AA70" s="287"/>
      <c r="AB70" s="107"/>
      <c r="AC70" s="268">
        <f>SUMIF(BM8:BM70,1, AC8:AC70)</f>
        <v>7580721.5099999998</v>
      </c>
      <c r="AD70" s="268">
        <f ca="1">SUMIF(BM8:BM70,1, AD8:AD70)</f>
        <v>0</v>
      </c>
      <c r="AE70" s="289"/>
      <c r="AF70" s="291"/>
      <c r="AG70" s="269">
        <f>SUMIF(BM8:BM70,1, AG8:AG70)</f>
        <v>51091165.409999996</v>
      </c>
      <c r="AH70" s="270">
        <f>SUMIF(BM8:BM70,1, AH8:AH70)</f>
        <v>51091165.409999996</v>
      </c>
      <c r="AI70" s="268">
        <f>SUMIF(BM8:BM70,1, AI8:AI70)</f>
        <v>-11126928.15123336</v>
      </c>
      <c r="AJ70" s="268">
        <f>SUMIF(BM8:BM70,1, AJ8:AJ70)</f>
        <v>4640594.5999999996</v>
      </c>
      <c r="AK70" s="289"/>
      <c r="AL70" s="269">
        <f ca="1">SUMIF(BM8:BM70,1, AL8:AL70)</f>
        <v>0</v>
      </c>
      <c r="AM70" s="270">
        <f>SUMIF(BM8:BM70,1, AM8:AM70)</f>
        <v>37873469.269999996</v>
      </c>
      <c r="AN70" s="268">
        <f ca="1">SUMIF(BM8:BM70,1, AN8:AN70)</f>
        <v>0</v>
      </c>
      <c r="AO70" s="268">
        <f ca="1">SUMIF(BM8:BM70,1, AO8:AO70)</f>
        <v>0</v>
      </c>
      <c r="AP70" s="289"/>
      <c r="AQ70" s="280">
        <f ca="1">SUMIF(BM8:BM70,1, AQ8:AQ70)</f>
        <v>0</v>
      </c>
      <c r="AR70" s="280">
        <f>SUMIF(BM8:BM70,1, AR8:AR70)</f>
        <v>23517121.259999998</v>
      </c>
      <c r="AS70" s="280">
        <f ca="1">SUMIF(BM8:BM70,1, AS8:AS70)</f>
        <v>0</v>
      </c>
      <c r="AT70" s="289"/>
      <c r="AU70" s="281">
        <f>SUMIF(BM8:BM70,1, AU8:AU70)</f>
        <v>102928252.91000001</v>
      </c>
      <c r="AV70" s="281">
        <f ca="1">SUMIF(BM8:BM70,1, AV8:AV70)</f>
        <v>0</v>
      </c>
      <c r="AW70" s="281">
        <f ca="1">SUMIF(BM8:BM70,1, AW8:AW70)</f>
        <v>0</v>
      </c>
      <c r="AX70" s="15"/>
      <c r="AY70" s="272"/>
      <c r="AZ70" s="15"/>
      <c r="BA70" s="15"/>
      <c r="BB70" s="273"/>
      <c r="BC70" s="272"/>
      <c r="BD70" s="272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296"/>
      <c r="BU70" s="296"/>
      <c r="BV70" s="296"/>
      <c r="BW70" s="296"/>
      <c r="BX70" s="15"/>
      <c r="BY70" s="15"/>
      <c r="BZ70" s="292"/>
      <c r="CA70" s="292"/>
      <c r="CB70" s="292"/>
      <c r="CC70" s="274"/>
      <c r="CD70" s="15"/>
      <c r="CE70" s="15"/>
      <c r="CF70" s="15"/>
      <c r="CG70" s="15"/>
      <c r="CH70" s="15"/>
      <c r="CI70" s="293"/>
      <c r="CJ70" s="275"/>
      <c r="CK70" s="275"/>
      <c r="CL70" s="275"/>
      <c r="CM70" s="275"/>
    </row>
    <row r="71" spans="1:91" x14ac:dyDescent="0.25">
      <c r="A71" s="284"/>
      <c r="B71" s="282" t="s">
        <v>640</v>
      </c>
      <c r="C71" s="120"/>
      <c r="D71" s="265"/>
      <c r="E71" s="276">
        <f>SUMIF(BM8:BM70,2, E8:E70)</f>
        <v>23367385.479999997</v>
      </c>
      <c r="F71" s="266">
        <f>SUMIF(BM8:BM70,2, F8:F70)</f>
        <v>23367385.479999997</v>
      </c>
      <c r="G71" s="285"/>
      <c r="H71" s="104"/>
      <c r="I71" s="277">
        <f>SUMIF(BM8:BM70,2, I8:I70)</f>
        <v>23367385.479999997</v>
      </c>
      <c r="J71" s="286"/>
      <c r="K71" s="98"/>
      <c r="L71" s="270">
        <f>SUMIF(BM8:BM70,2, L8:L70)</f>
        <v>20907288.260000002</v>
      </c>
      <c r="M71" s="278">
        <f>SUMIF(BM8:BM70,2, M8:M70)</f>
        <v>20907288.260000002</v>
      </c>
      <c r="N71" s="287"/>
      <c r="O71" s="99"/>
      <c r="P71" s="268">
        <f>SUMIF(BM8:BM70,2, P8:P70)</f>
        <v>2460097.2199999993</v>
      </c>
      <c r="Q71" s="268">
        <f>SUMIF(BM8:BM70,2, Q8:Q70)</f>
        <v>0</v>
      </c>
      <c r="R71" s="268">
        <f>SUMIF(BM8:BM70,2, R8:R70)</f>
        <v>2460097.2199999993</v>
      </c>
      <c r="S71" s="288"/>
      <c r="T71" s="289"/>
      <c r="U71" s="290" t="str">
        <f t="shared" ref="U71:U134" si="33">IF(LEFT(B71,4)&lt;&gt;"    ","",IF(M71&lt;&gt;0,X71/M71,0))</f>
        <v/>
      </c>
      <c r="V71" s="269">
        <f>SUMIF(BM8:BM70,2, V8:V70)</f>
        <v>23415159.390364569</v>
      </c>
      <c r="W71" s="269">
        <f ca="1">SUMIF(BM8:BM70,2, W8:W70)</f>
        <v>0</v>
      </c>
      <c r="X71" s="270">
        <f>SUMIF(BM8:BM70,2, X8:X70)</f>
        <v>20949595.840000004</v>
      </c>
      <c r="Y71" s="268">
        <f ca="1">SUMIF(BM8:BM70,2, Y8:Y70)</f>
        <v>0</v>
      </c>
      <c r="Z71" s="279">
        <f ca="1">SUMIF(BM8:BM70,2, Z8:Z70)</f>
        <v>0</v>
      </c>
      <c r="AA71" s="287"/>
      <c r="AB71" s="107"/>
      <c r="AC71" s="268">
        <f>SUMIF(BM8:BM70,2, AC8:AC70)</f>
        <v>0</v>
      </c>
      <c r="AD71" s="268">
        <f ca="1">SUMIF(BM8:BM70,2, AD8:AD70)</f>
        <v>0</v>
      </c>
      <c r="AE71" s="289"/>
      <c r="AF71" s="291"/>
      <c r="AG71" s="269">
        <f>SUMIF(BM8:BM70,2, AG8:AG70)</f>
        <v>15914325.699999999</v>
      </c>
      <c r="AH71" s="270">
        <f>SUMIF(BM8:BM70,2, AH8:AH70)</f>
        <v>15914325.699999999</v>
      </c>
      <c r="AI71" s="268">
        <f>SUMIF(BM8:BM70,2, AI8:AI70)</f>
        <v>-2795052.7188543794</v>
      </c>
      <c r="AJ71" s="268">
        <f>SUMIF(BM8:BM70,2, AJ8:AJ70)</f>
        <v>0</v>
      </c>
      <c r="AK71" s="289"/>
      <c r="AL71" s="269">
        <f ca="1">SUMIF(BM8:BM70,2, AL8:AL70)</f>
        <v>0</v>
      </c>
      <c r="AM71" s="270">
        <f>SUMIF(BM8:BM70,2, AM8:AM70)</f>
        <v>5035270.1400000006</v>
      </c>
      <c r="AN71" s="268">
        <f ca="1">SUMIF(BM8:BM70,2, AN8:AN70)</f>
        <v>0</v>
      </c>
      <c r="AO71" s="268">
        <f ca="1">SUMIF(BM8:BM70,2, AO8:AO70)</f>
        <v>0</v>
      </c>
      <c r="AP71" s="289"/>
      <c r="AQ71" s="280">
        <f ca="1">SUMIF(BM8:BM70,2, AQ8:AQ70)</f>
        <v>0</v>
      </c>
      <c r="AR71" s="280">
        <f>SUMIF(BM8:BM70,2, AR8:AR70)</f>
        <v>-42307.58000000022</v>
      </c>
      <c r="AS71" s="280">
        <f ca="1">SUMIF(BM8:BM70,2, AS8:AS70)</f>
        <v>0</v>
      </c>
      <c r="AT71" s="289"/>
      <c r="AU71" s="281">
        <f>SUMIF(BM8:BM70,2, AU8:AU70)</f>
        <v>23374624.100000001</v>
      </c>
      <c r="AV71" s="281">
        <f ca="1">SUMIF(BM8:BM70,2, AV8:AV70)</f>
        <v>0</v>
      </c>
      <c r="AW71" s="281">
        <f ca="1">SUMIF(BM8:BM70,2, AW8:AW70)</f>
        <v>0</v>
      </c>
      <c r="AX71" s="15"/>
      <c r="AY71" s="272"/>
      <c r="AZ71" s="15"/>
      <c r="BA71" s="15"/>
      <c r="BB71" s="273"/>
      <c r="BC71" s="272"/>
      <c r="BD71" s="272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296"/>
      <c r="BU71" s="296"/>
      <c r="BV71" s="296"/>
      <c r="BW71" s="296"/>
      <c r="BX71" s="15"/>
      <c r="BY71" s="15"/>
      <c r="BZ71" s="292"/>
      <c r="CA71" s="292"/>
      <c r="CB71" s="292"/>
      <c r="CC71" s="274"/>
      <c r="CD71" s="15"/>
      <c r="CE71" s="15"/>
      <c r="CF71" s="15"/>
      <c r="CG71" s="15"/>
      <c r="CH71" s="15"/>
      <c r="CI71" s="293"/>
      <c r="CJ71" s="275"/>
      <c r="CK71" s="275"/>
      <c r="CL71" s="275"/>
      <c r="CM71" s="275"/>
    </row>
    <row r="72" spans="1:91" x14ac:dyDescent="0.25">
      <c r="A72" s="284"/>
      <c r="B72" s="282" t="s">
        <v>638</v>
      </c>
      <c r="C72" s="120"/>
      <c r="D72" s="265"/>
      <c r="E72" s="276">
        <f>SUM(E8:E71)/4</f>
        <v>134764985.64749998</v>
      </c>
      <c r="F72" s="266">
        <f>SUM(F8:F71)/4</f>
        <v>134764985.64749998</v>
      </c>
      <c r="G72" s="285"/>
      <c r="H72" s="104"/>
      <c r="I72" s="277">
        <f>SUM(I8:I71)/4</f>
        <v>135311186.0275</v>
      </c>
      <c r="J72" s="286"/>
      <c r="K72" s="98"/>
      <c r="L72" s="270">
        <f>SUM(L8:L71)/4</f>
        <v>125267702.90500003</v>
      </c>
      <c r="M72" s="278">
        <f>SUM(M8:M71)/4</f>
        <v>126256328.24500003</v>
      </c>
      <c r="N72" s="287"/>
      <c r="O72" s="99"/>
      <c r="P72" s="268">
        <f>SUM(P8:P71)/4</f>
        <v>9054857.7824999969</v>
      </c>
      <c r="Q72" s="268">
        <f>SUM(Q8:Q71)/4</f>
        <v>7580721.5099999998</v>
      </c>
      <c r="R72" s="268">
        <f>SUM(R8:R71)/4</f>
        <v>1474136.2724999997</v>
      </c>
      <c r="S72" s="288"/>
      <c r="T72" s="289"/>
      <c r="U72" s="290" t="str">
        <f t="shared" si="33"/>
        <v/>
      </c>
      <c r="V72" s="269">
        <f>SUM(V8:V71)/4</f>
        <v>110560245.32519129</v>
      </c>
      <c r="W72" s="269">
        <f ca="1">SUM(W8:W71)/4</f>
        <v>0</v>
      </c>
      <c r="X72" s="270">
        <f>SUM(X8:X71)/4</f>
        <v>102965975.38125005</v>
      </c>
      <c r="Y72" s="268">
        <f ca="1">SUM(Y8:Y71)/4</f>
        <v>0</v>
      </c>
      <c r="Z72" s="279">
        <f ca="1">SUM(Z8:Z71)/4</f>
        <v>0</v>
      </c>
      <c r="AA72" s="287"/>
      <c r="AB72" s="107"/>
      <c r="AC72" s="268">
        <f>SUM(AC8:AC71)/4</f>
        <v>7580721.5099999998</v>
      </c>
      <c r="AD72" s="268">
        <f ca="1">SUM(AD8:AD71)/4</f>
        <v>0</v>
      </c>
      <c r="AE72" s="289"/>
      <c r="AF72" s="291"/>
      <c r="AG72" s="269">
        <f>SUM(AG8:AG71)/4</f>
        <v>61218559.093749985</v>
      </c>
      <c r="AH72" s="270">
        <f>SUM(AH8:AH71)/4</f>
        <v>61218559.093749985</v>
      </c>
      <c r="AI72" s="268">
        <f>SUM(AI8:AI71)/4</f>
        <v>-12866608.146012353</v>
      </c>
      <c r="AJ72" s="268">
        <f>SUM(AJ8:AJ71)/4</f>
        <v>4640594.5999999996</v>
      </c>
      <c r="AK72" s="289"/>
      <c r="AL72" s="269">
        <f ca="1">SUM(AL8:AL71)/4</f>
        <v>0</v>
      </c>
      <c r="AM72" s="270">
        <f>SUM(AM8:AM71)/4</f>
        <v>41747416.287499994</v>
      </c>
      <c r="AN72" s="268">
        <f ca="1">SUM(AN8:AN71)/4</f>
        <v>0</v>
      </c>
      <c r="AO72" s="268">
        <f ca="1">SUM(AO8:AO71)/4</f>
        <v>0</v>
      </c>
      <c r="AP72" s="289"/>
      <c r="AQ72" s="280">
        <f ca="1">SUM(AQ8:AQ71)/4</f>
        <v>0</v>
      </c>
      <c r="AR72" s="280">
        <f>SUM(AR8:AR71)/4</f>
        <v>23290352.86375</v>
      </c>
      <c r="AS72" s="280">
        <f ca="1">SUM(AS8:AS71)/4</f>
        <v>0</v>
      </c>
      <c r="AT72" s="289"/>
      <c r="AU72" s="281">
        <f>SUM(AU8:AU71)/4</f>
        <v>117914883.80500002</v>
      </c>
      <c r="AV72" s="281">
        <f ca="1">SUM(AV8:AV71)/4</f>
        <v>0</v>
      </c>
      <c r="AW72" s="281">
        <f ca="1">SUM(AW8:AW71)/4</f>
        <v>0</v>
      </c>
      <c r="AX72" s="15"/>
      <c r="AY72" s="272"/>
      <c r="AZ72" s="15"/>
      <c r="BA72" s="15"/>
      <c r="BB72" s="273"/>
      <c r="BC72" s="272"/>
      <c r="BD72" s="272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296"/>
      <c r="BU72" s="296"/>
      <c r="BV72" s="296"/>
      <c r="BW72" s="296"/>
      <c r="BX72" s="15"/>
      <c r="BY72" s="15"/>
      <c r="BZ72" s="292"/>
      <c r="CA72" s="292"/>
      <c r="CB72" s="292"/>
      <c r="CC72" s="274"/>
      <c r="CD72" s="15"/>
      <c r="CE72" s="15"/>
      <c r="CF72" s="15"/>
      <c r="CG72" s="15"/>
      <c r="CH72" s="15"/>
      <c r="CI72" s="293"/>
      <c r="CJ72" s="275"/>
      <c r="CK72" s="275"/>
      <c r="CL72" s="275"/>
      <c r="CM72" s="275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ref="I71:I134" si="34">F73</f>
        <v>0</v>
      </c>
      <c r="J73" s="238"/>
      <c r="K73" s="239"/>
      <c r="L73" s="8"/>
      <c r="M73" s="240">
        <f t="shared" ref="M71:M134" si="35">L73</f>
        <v>0</v>
      </c>
      <c r="N73" s="71"/>
      <c r="O73" s="100"/>
      <c r="P73" s="9">
        <f t="shared" ref="P71:P134" si="36">I73-M73</f>
        <v>0</v>
      </c>
      <c r="Q73" s="9">
        <f t="shared" ref="Q71:Q134" si="37">IF(LEFT(B73,4)&lt;&gt;"    ",0,BN73)</f>
        <v>0</v>
      </c>
      <c r="R73" s="9">
        <f t="shared" ref="R71:R134" si="38">+P73-Q73</f>
        <v>0</v>
      </c>
      <c r="S73" s="152"/>
      <c r="T73" s="10"/>
      <c r="U73" s="23" t="str">
        <f t="shared" si="33"/>
        <v/>
      </c>
      <c r="V73" s="11" t="str">
        <f t="shared" ref="V71:V134" si="39">IF(LEFT(B73,4)&lt;&gt;"    ","",U73*I73)</f>
        <v/>
      </c>
      <c r="W73" s="11" t="str">
        <f t="shared" ref="W71:W134" si="40">IF(LEFT(B73,4)&lt;&gt;"    ","",X73+Z73)</f>
        <v/>
      </c>
      <c r="X73" s="8"/>
      <c r="Y73" s="9">
        <f t="shared" ref="Y71:Y134" si="41">IF(LEFT(B73,4)&lt;&gt;"    ",0,IF(P73&lt;0,P73,IF(U73&gt;0.3,W73-X73,0)))</f>
        <v>0</v>
      </c>
      <c r="Z73" s="70">
        <f t="shared" ref="Z71:Z134" si="42">Y73</f>
        <v>0</v>
      </c>
      <c r="AA73" s="71"/>
      <c r="AB73" s="108"/>
      <c r="AC73" s="9">
        <f t="shared" ref="AC71:AC134" si="43">IF(LEFT(B73,4)&lt;&gt;"    ",0,BK73)</f>
        <v>0</v>
      </c>
      <c r="AD73" s="9">
        <f t="shared" ref="AD71:AD134" si="44">Z73-AC73</f>
        <v>0</v>
      </c>
      <c r="AE73" s="10"/>
      <c r="AF73" s="24"/>
      <c r="AG73" s="11"/>
      <c r="AH73" s="8"/>
      <c r="AI73" s="9" t="str">
        <f t="shared" ref="AI71:AI134" si="45">IF(LEFT(B73,4)&lt;&gt;"    ","",AG73-AH73)</f>
        <v/>
      </c>
      <c r="AJ73" s="9"/>
      <c r="AK73" s="10"/>
      <c r="AL73" s="11" t="str">
        <f t="shared" ref="AL71:AL134" si="46">IF(LEFT(B73,4)&lt;&gt;"    ","",W73-AG73)</f>
        <v/>
      </c>
      <c r="AM73" s="8" t="str">
        <f t="shared" ref="AM71:AM134" si="47">IF(LEFT(B73,4)&lt;&gt;"    ","",X73-AH73)</f>
        <v/>
      </c>
      <c r="AN73" s="9" t="str">
        <f t="shared" ref="AN71:AN134" si="48">IF(LEFT(B73,4)&lt;&gt;"    ","",Y73-AI73)</f>
        <v/>
      </c>
      <c r="AO73" s="9" t="str">
        <f t="shared" ref="AO71:AO134" si="49">IF(LEFT(B73,4)&lt;&gt;"    ","",Z73-AJ73)</f>
        <v/>
      </c>
      <c r="AP73" s="10"/>
      <c r="AQ73" s="25" t="str">
        <f t="shared" ref="AQ71:AQ134" si="50">IF(LEFT(B73,4)&lt;&gt;"    ","",I73-W73)</f>
        <v/>
      </c>
      <c r="AR73" s="25">
        <f t="shared" ref="AR71:AR134" si="51">M73-X73</f>
        <v>0</v>
      </c>
      <c r="AS73" s="25" t="str">
        <f t="shared" ref="AS71:AS134" si="52">IF(LEFT(B73,4)&lt;&gt;"    ","",P73-Z73)</f>
        <v/>
      </c>
      <c r="AT73" s="10"/>
      <c r="AU73" s="12"/>
      <c r="AV73" s="12" t="str">
        <f t="shared" ref="AV71:AV134" si="53">IF(LEFT(B73,4)&lt;&gt;"    ","",IF(W73-AU73&gt;=0,W73-AU73," "))</f>
        <v/>
      </c>
      <c r="AW73" s="12" t="str">
        <f t="shared" ref="AW71:AW134" si="54">IF(LEFT(B73,4)&lt;&gt;"    ","",IF(AU73-W73&gt;=0,AU73-W73," "))</f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4"/>
        <v>0</v>
      </c>
      <c r="J74" s="238"/>
      <c r="K74" s="239"/>
      <c r="L74" s="8"/>
      <c r="M74" s="240">
        <f t="shared" si="35"/>
        <v>0</v>
      </c>
      <c r="N74" s="71"/>
      <c r="O74" s="100"/>
      <c r="P74" s="9">
        <f t="shared" si="36"/>
        <v>0</v>
      </c>
      <c r="Q74" s="9">
        <f t="shared" si="37"/>
        <v>0</v>
      </c>
      <c r="R74" s="9">
        <f t="shared" si="38"/>
        <v>0</v>
      </c>
      <c r="S74" s="152"/>
      <c r="T74" s="10"/>
      <c r="U74" s="23" t="str">
        <f t="shared" si="33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4"/>
        <v>0</v>
      </c>
      <c r="J75" s="238"/>
      <c r="K75" s="239"/>
      <c r="L75" s="8"/>
      <c r="M75" s="240">
        <f t="shared" si="35"/>
        <v>0</v>
      </c>
      <c r="N75" s="71"/>
      <c r="O75" s="100"/>
      <c r="P75" s="9">
        <f t="shared" si="36"/>
        <v>0</v>
      </c>
      <c r="Q75" s="9">
        <f t="shared" si="37"/>
        <v>0</v>
      </c>
      <c r="R75" s="9">
        <f t="shared" si="38"/>
        <v>0</v>
      </c>
      <c r="S75" s="152"/>
      <c r="T75" s="10"/>
      <c r="U75" s="23" t="str">
        <f t="shared" si="33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4"/>
        <v>0</v>
      </c>
      <c r="J76" s="238"/>
      <c r="K76" s="239"/>
      <c r="L76" s="8"/>
      <c r="M76" s="240">
        <f t="shared" si="35"/>
        <v>0</v>
      </c>
      <c r="N76" s="71"/>
      <c r="O76" s="100"/>
      <c r="P76" s="9">
        <f t="shared" si="36"/>
        <v>0</v>
      </c>
      <c r="Q76" s="9">
        <f t="shared" si="37"/>
        <v>0</v>
      </c>
      <c r="R76" s="9">
        <f t="shared" si="38"/>
        <v>0</v>
      </c>
      <c r="S76" s="152"/>
      <c r="T76" s="10"/>
      <c r="U76" s="23" t="str">
        <f t="shared" si="33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4"/>
        <v>0</v>
      </c>
      <c r="J77" s="238"/>
      <c r="K77" s="239"/>
      <c r="L77" s="8"/>
      <c r="M77" s="240">
        <f t="shared" si="35"/>
        <v>0</v>
      </c>
      <c r="N77" s="71"/>
      <c r="O77" s="100"/>
      <c r="P77" s="9">
        <f t="shared" si="36"/>
        <v>0</v>
      </c>
      <c r="Q77" s="9">
        <f t="shared" si="37"/>
        <v>0</v>
      </c>
      <c r="R77" s="9">
        <f t="shared" si="38"/>
        <v>0</v>
      </c>
      <c r="S77" s="152"/>
      <c r="T77" s="10"/>
      <c r="U77" s="23" t="str">
        <f t="shared" si="33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4"/>
        <v>0</v>
      </c>
      <c r="J78" s="238"/>
      <c r="K78" s="239"/>
      <c r="L78" s="8"/>
      <c r="M78" s="240">
        <f t="shared" si="35"/>
        <v>0</v>
      </c>
      <c r="N78" s="71"/>
      <c r="O78" s="100"/>
      <c r="P78" s="9">
        <f t="shared" si="36"/>
        <v>0</v>
      </c>
      <c r="Q78" s="9">
        <f t="shared" si="37"/>
        <v>0</v>
      </c>
      <c r="R78" s="9">
        <f t="shared" si="38"/>
        <v>0</v>
      </c>
      <c r="S78" s="152"/>
      <c r="T78" s="10"/>
      <c r="U78" s="23" t="str">
        <f t="shared" si="33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4"/>
        <v>0</v>
      </c>
      <c r="J79" s="238"/>
      <c r="K79" s="239"/>
      <c r="L79" s="8"/>
      <c r="M79" s="240">
        <f t="shared" si="35"/>
        <v>0</v>
      </c>
      <c r="N79" s="71"/>
      <c r="O79" s="100"/>
      <c r="P79" s="9">
        <f t="shared" si="36"/>
        <v>0</v>
      </c>
      <c r="Q79" s="9">
        <f t="shared" si="37"/>
        <v>0</v>
      </c>
      <c r="R79" s="9">
        <f t="shared" si="38"/>
        <v>0</v>
      </c>
      <c r="S79" s="152"/>
      <c r="T79" s="10"/>
      <c r="U79" s="23" t="str">
        <f t="shared" si="33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4"/>
        <v>0</v>
      </c>
      <c r="J80" s="238"/>
      <c r="K80" s="239"/>
      <c r="L80" s="8"/>
      <c r="M80" s="240">
        <f t="shared" si="35"/>
        <v>0</v>
      </c>
      <c r="N80" s="71"/>
      <c r="O80" s="100"/>
      <c r="P80" s="9">
        <f t="shared" si="36"/>
        <v>0</v>
      </c>
      <c r="Q80" s="9">
        <f t="shared" si="37"/>
        <v>0</v>
      </c>
      <c r="R80" s="9">
        <f t="shared" si="38"/>
        <v>0</v>
      </c>
      <c r="S80" s="152"/>
      <c r="T80" s="10"/>
      <c r="U80" s="23" t="str">
        <f t="shared" si="33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4"/>
        <v>0</v>
      </c>
      <c r="J81" s="238"/>
      <c r="K81" s="239"/>
      <c r="L81" s="8"/>
      <c r="M81" s="240">
        <f t="shared" si="35"/>
        <v>0</v>
      </c>
      <c r="N81" s="71"/>
      <c r="O81" s="100"/>
      <c r="P81" s="9">
        <f t="shared" si="36"/>
        <v>0</v>
      </c>
      <c r="Q81" s="9">
        <f t="shared" si="37"/>
        <v>0</v>
      </c>
      <c r="R81" s="9">
        <f t="shared" si="38"/>
        <v>0</v>
      </c>
      <c r="S81" s="152"/>
      <c r="T81" s="10"/>
      <c r="U81" s="23" t="str">
        <f t="shared" si="33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4"/>
        <v>0</v>
      </c>
      <c r="J82" s="238"/>
      <c r="K82" s="239"/>
      <c r="L82" s="8"/>
      <c r="M82" s="240">
        <f t="shared" si="35"/>
        <v>0</v>
      </c>
      <c r="N82" s="71"/>
      <c r="O82" s="100"/>
      <c r="P82" s="9">
        <f t="shared" si="36"/>
        <v>0</v>
      </c>
      <c r="Q82" s="9">
        <f t="shared" si="37"/>
        <v>0</v>
      </c>
      <c r="R82" s="9">
        <f t="shared" si="38"/>
        <v>0</v>
      </c>
      <c r="S82" s="152"/>
      <c r="T82" s="10"/>
      <c r="U82" s="23" t="str">
        <f t="shared" si="33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4"/>
        <v>0</v>
      </c>
      <c r="J83" s="238"/>
      <c r="K83" s="239"/>
      <c r="L83" s="8"/>
      <c r="M83" s="240">
        <f t="shared" si="35"/>
        <v>0</v>
      </c>
      <c r="N83" s="71"/>
      <c r="O83" s="100"/>
      <c r="P83" s="9">
        <f t="shared" si="36"/>
        <v>0</v>
      </c>
      <c r="Q83" s="9">
        <f t="shared" si="37"/>
        <v>0</v>
      </c>
      <c r="R83" s="9">
        <f t="shared" si="38"/>
        <v>0</v>
      </c>
      <c r="S83" s="152"/>
      <c r="T83" s="10"/>
      <c r="U83" s="23" t="str">
        <f t="shared" si="33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4"/>
        <v>0</v>
      </c>
      <c r="J84" s="238"/>
      <c r="K84" s="239"/>
      <c r="L84" s="8"/>
      <c r="M84" s="240">
        <f t="shared" si="35"/>
        <v>0</v>
      </c>
      <c r="N84" s="71"/>
      <c r="O84" s="100"/>
      <c r="P84" s="9">
        <f t="shared" si="36"/>
        <v>0</v>
      </c>
      <c r="Q84" s="9">
        <f t="shared" si="37"/>
        <v>0</v>
      </c>
      <c r="R84" s="9">
        <f t="shared" si="38"/>
        <v>0</v>
      </c>
      <c r="S84" s="152"/>
      <c r="T84" s="10"/>
      <c r="U84" s="23" t="str">
        <f t="shared" si="33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4"/>
        <v>0</v>
      </c>
      <c r="J85" s="238"/>
      <c r="K85" s="239"/>
      <c r="L85" s="8"/>
      <c r="M85" s="240">
        <f t="shared" si="35"/>
        <v>0</v>
      </c>
      <c r="N85" s="71"/>
      <c r="O85" s="100"/>
      <c r="P85" s="9">
        <f t="shared" si="36"/>
        <v>0</v>
      </c>
      <c r="Q85" s="9">
        <f t="shared" si="37"/>
        <v>0</v>
      </c>
      <c r="R85" s="9">
        <f t="shared" si="38"/>
        <v>0</v>
      </c>
      <c r="S85" s="152"/>
      <c r="T85" s="10"/>
      <c r="U85" s="23" t="str">
        <f t="shared" si="33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4"/>
        <v>0</v>
      </c>
      <c r="J86" s="238"/>
      <c r="K86" s="239"/>
      <c r="L86" s="8"/>
      <c r="M86" s="240">
        <f t="shared" si="35"/>
        <v>0</v>
      </c>
      <c r="N86" s="71"/>
      <c r="O86" s="100"/>
      <c r="P86" s="9">
        <f t="shared" si="36"/>
        <v>0</v>
      </c>
      <c r="Q86" s="9">
        <f t="shared" si="37"/>
        <v>0</v>
      </c>
      <c r="R86" s="9">
        <f t="shared" si="38"/>
        <v>0</v>
      </c>
      <c r="S86" s="152"/>
      <c r="T86" s="10"/>
      <c r="U86" s="23" t="str">
        <f t="shared" si="33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4"/>
        <v>0</v>
      </c>
      <c r="J87" s="238"/>
      <c r="K87" s="239"/>
      <c r="L87" s="8"/>
      <c r="M87" s="240">
        <f t="shared" si="35"/>
        <v>0</v>
      </c>
      <c r="N87" s="71"/>
      <c r="O87" s="100"/>
      <c r="P87" s="9">
        <f t="shared" si="36"/>
        <v>0</v>
      </c>
      <c r="Q87" s="9">
        <f t="shared" si="37"/>
        <v>0</v>
      </c>
      <c r="R87" s="9">
        <f t="shared" si="38"/>
        <v>0</v>
      </c>
      <c r="S87" s="152"/>
      <c r="T87" s="10"/>
      <c r="U87" s="23" t="str">
        <f t="shared" si="33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4"/>
        <v>0</v>
      </c>
      <c r="J88" s="238"/>
      <c r="K88" s="239"/>
      <c r="L88" s="8"/>
      <c r="M88" s="240">
        <f t="shared" si="35"/>
        <v>0</v>
      </c>
      <c r="N88" s="71"/>
      <c r="O88" s="100"/>
      <c r="P88" s="9">
        <f t="shared" si="36"/>
        <v>0</v>
      </c>
      <c r="Q88" s="9">
        <f t="shared" si="37"/>
        <v>0</v>
      </c>
      <c r="R88" s="9">
        <f t="shared" si="38"/>
        <v>0</v>
      </c>
      <c r="S88" s="152"/>
      <c r="T88" s="10"/>
      <c r="U88" s="23" t="str">
        <f t="shared" si="33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4"/>
        <v>0</v>
      </c>
      <c r="J89" s="238"/>
      <c r="K89" s="239"/>
      <c r="L89" s="8"/>
      <c r="M89" s="240">
        <f t="shared" si="35"/>
        <v>0</v>
      </c>
      <c r="N89" s="71"/>
      <c r="O89" s="100"/>
      <c r="P89" s="9">
        <f t="shared" si="36"/>
        <v>0</v>
      </c>
      <c r="Q89" s="9">
        <f t="shared" si="37"/>
        <v>0</v>
      </c>
      <c r="R89" s="9">
        <f t="shared" si="38"/>
        <v>0</v>
      </c>
      <c r="S89" s="152"/>
      <c r="T89" s="10"/>
      <c r="U89" s="23" t="str">
        <f t="shared" si="33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4"/>
        <v>0</v>
      </c>
      <c r="J90" s="238"/>
      <c r="K90" s="239"/>
      <c r="L90" s="8"/>
      <c r="M90" s="240">
        <f t="shared" si="35"/>
        <v>0</v>
      </c>
      <c r="N90" s="71"/>
      <c r="O90" s="100"/>
      <c r="P90" s="9">
        <f t="shared" si="36"/>
        <v>0</v>
      </c>
      <c r="Q90" s="9">
        <f t="shared" si="37"/>
        <v>0</v>
      </c>
      <c r="R90" s="9">
        <f t="shared" si="38"/>
        <v>0</v>
      </c>
      <c r="S90" s="152"/>
      <c r="T90" s="10"/>
      <c r="U90" s="23" t="str">
        <f t="shared" si="33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4"/>
        <v>0</v>
      </c>
      <c r="J91" s="238"/>
      <c r="K91" s="239"/>
      <c r="L91" s="8"/>
      <c r="M91" s="240">
        <f t="shared" si="35"/>
        <v>0</v>
      </c>
      <c r="N91" s="71"/>
      <c r="O91" s="100"/>
      <c r="P91" s="9">
        <f t="shared" si="36"/>
        <v>0</v>
      </c>
      <c r="Q91" s="9">
        <f t="shared" si="37"/>
        <v>0</v>
      </c>
      <c r="R91" s="9">
        <f t="shared" si="38"/>
        <v>0</v>
      </c>
      <c r="S91" s="152"/>
      <c r="T91" s="10"/>
      <c r="U91" s="23" t="str">
        <f t="shared" si="33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4"/>
        <v>0</v>
      </c>
      <c r="J92" s="238"/>
      <c r="K92" s="239"/>
      <c r="L92" s="8"/>
      <c r="M92" s="240">
        <f t="shared" si="35"/>
        <v>0</v>
      </c>
      <c r="N92" s="71"/>
      <c r="O92" s="100"/>
      <c r="P92" s="9">
        <f t="shared" si="36"/>
        <v>0</v>
      </c>
      <c r="Q92" s="9">
        <f t="shared" si="37"/>
        <v>0</v>
      </c>
      <c r="R92" s="9">
        <f t="shared" si="38"/>
        <v>0</v>
      </c>
      <c r="S92" s="152"/>
      <c r="T92" s="10"/>
      <c r="U92" s="23" t="str">
        <f t="shared" si="33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4"/>
        <v>0</v>
      </c>
      <c r="J93" s="238"/>
      <c r="K93" s="239"/>
      <c r="L93" s="8"/>
      <c r="M93" s="240">
        <f t="shared" si="35"/>
        <v>0</v>
      </c>
      <c r="N93" s="71"/>
      <c r="O93" s="100"/>
      <c r="P93" s="9">
        <f t="shared" si="36"/>
        <v>0</v>
      </c>
      <c r="Q93" s="9">
        <f t="shared" si="37"/>
        <v>0</v>
      </c>
      <c r="R93" s="9">
        <f t="shared" si="38"/>
        <v>0</v>
      </c>
      <c r="S93" s="152"/>
      <c r="T93" s="10"/>
      <c r="U93" s="23" t="str">
        <f t="shared" si="33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4"/>
        <v>0</v>
      </c>
      <c r="J94" s="238"/>
      <c r="K94" s="239"/>
      <c r="L94" s="8"/>
      <c r="M94" s="240">
        <f t="shared" si="35"/>
        <v>0</v>
      </c>
      <c r="N94" s="71"/>
      <c r="O94" s="100"/>
      <c r="P94" s="9">
        <f t="shared" si="36"/>
        <v>0</v>
      </c>
      <c r="Q94" s="9">
        <f t="shared" si="37"/>
        <v>0</v>
      </c>
      <c r="R94" s="9">
        <f t="shared" si="38"/>
        <v>0</v>
      </c>
      <c r="S94" s="152"/>
      <c r="T94" s="10"/>
      <c r="U94" s="23" t="str">
        <f t="shared" si="33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4"/>
        <v>0</v>
      </c>
      <c r="J95" s="238"/>
      <c r="K95" s="239"/>
      <c r="L95" s="8"/>
      <c r="M95" s="240">
        <f t="shared" si="35"/>
        <v>0</v>
      </c>
      <c r="N95" s="238"/>
      <c r="O95" s="239"/>
      <c r="P95" s="9">
        <f t="shared" si="36"/>
        <v>0</v>
      </c>
      <c r="Q95" s="9">
        <f t="shared" si="37"/>
        <v>0</v>
      </c>
      <c r="R95" s="9">
        <f t="shared" si="38"/>
        <v>0</v>
      </c>
      <c r="S95" s="152"/>
      <c r="T95" s="10"/>
      <c r="U95" s="23" t="str">
        <f t="shared" si="33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4"/>
        <v>0</v>
      </c>
      <c r="J96" s="238"/>
      <c r="K96" s="239"/>
      <c r="L96" s="8"/>
      <c r="M96" s="240">
        <f t="shared" si="35"/>
        <v>0</v>
      </c>
      <c r="N96" s="71"/>
      <c r="O96" s="100"/>
      <c r="P96" s="9">
        <f t="shared" si="36"/>
        <v>0</v>
      </c>
      <c r="Q96" s="9">
        <f t="shared" si="37"/>
        <v>0</v>
      </c>
      <c r="R96" s="9">
        <f t="shared" si="38"/>
        <v>0</v>
      </c>
      <c r="S96" s="152"/>
      <c r="T96" s="10"/>
      <c r="U96" s="23" t="str">
        <f t="shared" si="33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4"/>
        <v>0</v>
      </c>
      <c r="J97" s="238"/>
      <c r="K97" s="239"/>
      <c r="L97" s="8"/>
      <c r="M97" s="240">
        <f t="shared" si="35"/>
        <v>0</v>
      </c>
      <c r="N97" s="71"/>
      <c r="O97" s="100"/>
      <c r="P97" s="9">
        <f t="shared" si="36"/>
        <v>0</v>
      </c>
      <c r="Q97" s="9">
        <f t="shared" si="37"/>
        <v>0</v>
      </c>
      <c r="R97" s="9">
        <f t="shared" si="38"/>
        <v>0</v>
      </c>
      <c r="S97" s="152"/>
      <c r="T97" s="10"/>
      <c r="U97" s="23" t="str">
        <f t="shared" si="33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4"/>
        <v>0</v>
      </c>
      <c r="J98" s="238"/>
      <c r="K98" s="239"/>
      <c r="L98" s="8"/>
      <c r="M98" s="240">
        <f t="shared" si="35"/>
        <v>0</v>
      </c>
      <c r="N98" s="71"/>
      <c r="O98" s="100"/>
      <c r="P98" s="9">
        <f t="shared" si="36"/>
        <v>0</v>
      </c>
      <c r="Q98" s="9">
        <f t="shared" si="37"/>
        <v>0</v>
      </c>
      <c r="R98" s="9">
        <f t="shared" si="38"/>
        <v>0</v>
      </c>
      <c r="S98" s="152"/>
      <c r="T98" s="10"/>
      <c r="U98" s="23" t="str">
        <f t="shared" si="33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4"/>
        <v>0</v>
      </c>
      <c r="J99" s="238"/>
      <c r="K99" s="239"/>
      <c r="L99" s="8"/>
      <c r="M99" s="240">
        <f t="shared" si="35"/>
        <v>0</v>
      </c>
      <c r="N99" s="71"/>
      <c r="O99" s="100"/>
      <c r="P99" s="9">
        <f t="shared" si="36"/>
        <v>0</v>
      </c>
      <c r="Q99" s="9">
        <f t="shared" si="37"/>
        <v>0</v>
      </c>
      <c r="R99" s="9">
        <f t="shared" si="38"/>
        <v>0</v>
      </c>
      <c r="S99" s="152"/>
      <c r="T99" s="10"/>
      <c r="U99" s="23" t="str">
        <f t="shared" si="33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4"/>
        <v>0</v>
      </c>
      <c r="J100" s="238"/>
      <c r="K100" s="239"/>
      <c r="L100" s="8"/>
      <c r="M100" s="240">
        <f t="shared" si="35"/>
        <v>0</v>
      </c>
      <c r="N100" s="71"/>
      <c r="O100" s="100"/>
      <c r="P100" s="9">
        <f t="shared" si="36"/>
        <v>0</v>
      </c>
      <c r="Q100" s="9">
        <f t="shared" si="37"/>
        <v>0</v>
      </c>
      <c r="R100" s="9">
        <f t="shared" si="38"/>
        <v>0</v>
      </c>
      <c r="S100" s="152"/>
      <c r="T100" s="10"/>
      <c r="U100" s="23" t="str">
        <f t="shared" si="33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4"/>
        <v>0</v>
      </c>
      <c r="J101" s="238"/>
      <c r="K101" s="239"/>
      <c r="L101" s="8"/>
      <c r="M101" s="240">
        <f t="shared" si="35"/>
        <v>0</v>
      </c>
      <c r="N101" s="71"/>
      <c r="O101" s="100"/>
      <c r="P101" s="9">
        <f t="shared" si="36"/>
        <v>0</v>
      </c>
      <c r="Q101" s="9">
        <f t="shared" si="37"/>
        <v>0</v>
      </c>
      <c r="R101" s="9">
        <f t="shared" si="38"/>
        <v>0</v>
      </c>
      <c r="S101" s="152"/>
      <c r="T101" s="10"/>
      <c r="U101" s="23" t="str">
        <f t="shared" si="33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4"/>
        <v>0</v>
      </c>
      <c r="J102" s="238"/>
      <c r="K102" s="239"/>
      <c r="L102" s="8"/>
      <c r="M102" s="240">
        <f t="shared" si="35"/>
        <v>0</v>
      </c>
      <c r="N102" s="71"/>
      <c r="O102" s="100"/>
      <c r="P102" s="9">
        <f t="shared" si="36"/>
        <v>0</v>
      </c>
      <c r="Q102" s="9">
        <f t="shared" si="37"/>
        <v>0</v>
      </c>
      <c r="R102" s="9">
        <f t="shared" si="38"/>
        <v>0</v>
      </c>
      <c r="S102" s="152"/>
      <c r="T102" s="10"/>
      <c r="U102" s="23" t="str">
        <f t="shared" si="33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4"/>
        <v>0</v>
      </c>
      <c r="J103" s="238"/>
      <c r="K103" s="239"/>
      <c r="L103" s="8"/>
      <c r="M103" s="240">
        <f t="shared" si="35"/>
        <v>0</v>
      </c>
      <c r="N103" s="71"/>
      <c r="O103" s="100"/>
      <c r="P103" s="9">
        <f t="shared" si="36"/>
        <v>0</v>
      </c>
      <c r="Q103" s="9">
        <f t="shared" si="37"/>
        <v>0</v>
      </c>
      <c r="R103" s="9">
        <f t="shared" si="38"/>
        <v>0</v>
      </c>
      <c r="S103" s="152"/>
      <c r="T103" s="10"/>
      <c r="U103" s="23" t="str">
        <f t="shared" si="33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4"/>
        <v>0</v>
      </c>
      <c r="J104" s="238"/>
      <c r="K104" s="239"/>
      <c r="L104" s="8"/>
      <c r="M104" s="240">
        <f t="shared" si="35"/>
        <v>0</v>
      </c>
      <c r="N104" s="71"/>
      <c r="O104" s="100"/>
      <c r="P104" s="9">
        <f t="shared" si="36"/>
        <v>0</v>
      </c>
      <c r="Q104" s="9">
        <f t="shared" si="37"/>
        <v>0</v>
      </c>
      <c r="R104" s="9">
        <f t="shared" si="38"/>
        <v>0</v>
      </c>
      <c r="S104" s="153"/>
      <c r="T104" s="10"/>
      <c r="U104" s="23" t="str">
        <f t="shared" si="33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4"/>
        <v>0</v>
      </c>
      <c r="J105" s="238"/>
      <c r="K105" s="239"/>
      <c r="L105" s="8"/>
      <c r="M105" s="240">
        <f t="shared" si="35"/>
        <v>0</v>
      </c>
      <c r="N105" s="71"/>
      <c r="O105" s="100"/>
      <c r="P105" s="9">
        <f t="shared" si="36"/>
        <v>0</v>
      </c>
      <c r="Q105" s="9">
        <f t="shared" si="37"/>
        <v>0</v>
      </c>
      <c r="R105" s="9">
        <f t="shared" si="38"/>
        <v>0</v>
      </c>
      <c r="S105" s="153"/>
      <c r="T105" s="10"/>
      <c r="U105" s="23" t="str">
        <f t="shared" si="33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4"/>
        <v>0</v>
      </c>
      <c r="J106" s="238"/>
      <c r="K106" s="239"/>
      <c r="L106" s="8"/>
      <c r="M106" s="240">
        <f t="shared" si="35"/>
        <v>0</v>
      </c>
      <c r="N106" s="71"/>
      <c r="O106" s="100"/>
      <c r="P106" s="9">
        <f t="shared" si="36"/>
        <v>0</v>
      </c>
      <c r="Q106" s="9">
        <f t="shared" si="37"/>
        <v>0</v>
      </c>
      <c r="R106" s="9">
        <f t="shared" si="38"/>
        <v>0</v>
      </c>
      <c r="S106" s="153"/>
      <c r="T106" s="10"/>
      <c r="U106" s="23" t="str">
        <f t="shared" si="33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4"/>
        <v>0</v>
      </c>
      <c r="J107" s="238"/>
      <c r="K107" s="239"/>
      <c r="L107" s="8"/>
      <c r="M107" s="240">
        <f t="shared" si="35"/>
        <v>0</v>
      </c>
      <c r="N107" s="71"/>
      <c r="O107" s="100"/>
      <c r="P107" s="9">
        <f t="shared" si="36"/>
        <v>0</v>
      </c>
      <c r="Q107" s="9">
        <f t="shared" si="37"/>
        <v>0</v>
      </c>
      <c r="R107" s="9">
        <f t="shared" si="38"/>
        <v>0</v>
      </c>
      <c r="S107" s="153"/>
      <c r="T107" s="10"/>
      <c r="U107" s="23" t="str">
        <f t="shared" si="33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4"/>
        <v>0</v>
      </c>
      <c r="J108" s="238"/>
      <c r="K108" s="239"/>
      <c r="L108" s="8"/>
      <c r="M108" s="240">
        <f t="shared" si="35"/>
        <v>0</v>
      </c>
      <c r="N108" s="71"/>
      <c r="O108" s="100"/>
      <c r="P108" s="9">
        <f t="shared" si="36"/>
        <v>0</v>
      </c>
      <c r="Q108" s="9">
        <f t="shared" si="37"/>
        <v>0</v>
      </c>
      <c r="R108" s="9">
        <f t="shared" si="38"/>
        <v>0</v>
      </c>
      <c r="S108" s="153"/>
      <c r="T108" s="10"/>
      <c r="U108" s="23" t="str">
        <f t="shared" si="33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4"/>
        <v>0</v>
      </c>
      <c r="J109" s="238"/>
      <c r="K109" s="239"/>
      <c r="L109" s="8"/>
      <c r="M109" s="240">
        <f t="shared" si="35"/>
        <v>0</v>
      </c>
      <c r="N109" s="71"/>
      <c r="O109" s="100"/>
      <c r="P109" s="9">
        <f t="shared" si="36"/>
        <v>0</v>
      </c>
      <c r="Q109" s="9">
        <f t="shared" si="37"/>
        <v>0</v>
      </c>
      <c r="R109" s="9">
        <f t="shared" si="38"/>
        <v>0</v>
      </c>
      <c r="S109" s="153"/>
      <c r="T109" s="10"/>
      <c r="U109" s="23" t="str">
        <f t="shared" si="33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4"/>
        <v>0</v>
      </c>
      <c r="J110" s="238"/>
      <c r="K110" s="239"/>
      <c r="L110" s="8"/>
      <c r="M110" s="240">
        <f t="shared" si="35"/>
        <v>0</v>
      </c>
      <c r="N110" s="71"/>
      <c r="O110" s="100"/>
      <c r="P110" s="9">
        <f t="shared" si="36"/>
        <v>0</v>
      </c>
      <c r="Q110" s="9">
        <f t="shared" si="37"/>
        <v>0</v>
      </c>
      <c r="R110" s="9">
        <f t="shared" si="38"/>
        <v>0</v>
      </c>
      <c r="S110" s="153"/>
      <c r="T110" s="10"/>
      <c r="U110" s="23" t="str">
        <f t="shared" si="33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4"/>
        <v>0</v>
      </c>
      <c r="J111" s="238"/>
      <c r="K111" s="239"/>
      <c r="L111" s="8"/>
      <c r="M111" s="240">
        <f t="shared" si="35"/>
        <v>0</v>
      </c>
      <c r="N111" s="71"/>
      <c r="O111" s="100"/>
      <c r="P111" s="9">
        <f t="shared" si="36"/>
        <v>0</v>
      </c>
      <c r="Q111" s="9">
        <f t="shared" si="37"/>
        <v>0</v>
      </c>
      <c r="R111" s="9">
        <f t="shared" si="38"/>
        <v>0</v>
      </c>
      <c r="S111" s="153"/>
      <c r="T111" s="10"/>
      <c r="U111" s="23" t="str">
        <f t="shared" si="33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4"/>
        <v>0</v>
      </c>
      <c r="J112" s="238"/>
      <c r="K112" s="239"/>
      <c r="L112" s="8"/>
      <c r="M112" s="240">
        <f t="shared" si="35"/>
        <v>0</v>
      </c>
      <c r="N112" s="71"/>
      <c r="O112" s="100"/>
      <c r="P112" s="9">
        <f t="shared" si="36"/>
        <v>0</v>
      </c>
      <c r="Q112" s="9">
        <f t="shared" si="37"/>
        <v>0</v>
      </c>
      <c r="R112" s="9">
        <f t="shared" si="38"/>
        <v>0</v>
      </c>
      <c r="S112" s="153"/>
      <c r="T112" s="10"/>
      <c r="U112" s="23" t="str">
        <f t="shared" si="33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4"/>
        <v>0</v>
      </c>
      <c r="J113" s="238"/>
      <c r="K113" s="239"/>
      <c r="L113" s="8"/>
      <c r="M113" s="240">
        <f t="shared" si="35"/>
        <v>0</v>
      </c>
      <c r="N113" s="71"/>
      <c r="O113" s="100"/>
      <c r="P113" s="9">
        <f t="shared" si="36"/>
        <v>0</v>
      </c>
      <c r="Q113" s="9">
        <f t="shared" si="37"/>
        <v>0</v>
      </c>
      <c r="R113" s="9">
        <f t="shared" si="38"/>
        <v>0</v>
      </c>
      <c r="S113" s="153"/>
      <c r="T113" s="10"/>
      <c r="U113" s="23" t="str">
        <f t="shared" si="33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4"/>
        <v>0</v>
      </c>
      <c r="J114" s="238"/>
      <c r="K114" s="239"/>
      <c r="L114" s="8"/>
      <c r="M114" s="240">
        <f t="shared" si="35"/>
        <v>0</v>
      </c>
      <c r="N114" s="71"/>
      <c r="O114" s="100"/>
      <c r="P114" s="9">
        <f t="shared" si="36"/>
        <v>0</v>
      </c>
      <c r="Q114" s="9">
        <f t="shared" si="37"/>
        <v>0</v>
      </c>
      <c r="R114" s="9">
        <f t="shared" si="38"/>
        <v>0</v>
      </c>
      <c r="S114" s="153"/>
      <c r="T114" s="10"/>
      <c r="U114" s="23" t="str">
        <f t="shared" si="33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4"/>
        <v>0</v>
      </c>
      <c r="J115" s="238"/>
      <c r="K115" s="239"/>
      <c r="L115" s="8"/>
      <c r="M115" s="240">
        <f t="shared" si="35"/>
        <v>0</v>
      </c>
      <c r="N115" s="71"/>
      <c r="O115" s="100"/>
      <c r="P115" s="9">
        <f t="shared" si="36"/>
        <v>0</v>
      </c>
      <c r="Q115" s="9">
        <f t="shared" si="37"/>
        <v>0</v>
      </c>
      <c r="R115" s="9">
        <f t="shared" si="38"/>
        <v>0</v>
      </c>
      <c r="S115" s="153"/>
      <c r="T115" s="10"/>
      <c r="U115" s="23" t="str">
        <f t="shared" si="33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4"/>
        <v>0</v>
      </c>
      <c r="J116" s="238"/>
      <c r="K116" s="239"/>
      <c r="L116" s="8"/>
      <c r="M116" s="240">
        <f t="shared" si="35"/>
        <v>0</v>
      </c>
      <c r="N116" s="71"/>
      <c r="O116" s="100"/>
      <c r="P116" s="9">
        <f t="shared" si="36"/>
        <v>0</v>
      </c>
      <c r="Q116" s="9">
        <f t="shared" si="37"/>
        <v>0</v>
      </c>
      <c r="R116" s="9">
        <f t="shared" si="38"/>
        <v>0</v>
      </c>
      <c r="S116" s="153"/>
      <c r="T116" s="10"/>
      <c r="U116" s="23" t="str">
        <f t="shared" si="33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4"/>
        <v>0</v>
      </c>
      <c r="J117" s="238"/>
      <c r="K117" s="239"/>
      <c r="L117" s="8"/>
      <c r="M117" s="240">
        <f t="shared" si="35"/>
        <v>0</v>
      </c>
      <c r="N117" s="238"/>
      <c r="O117" s="239"/>
      <c r="P117" s="9">
        <f t="shared" si="36"/>
        <v>0</v>
      </c>
      <c r="Q117" s="9">
        <f t="shared" si="37"/>
        <v>0</v>
      </c>
      <c r="R117" s="9">
        <f t="shared" si="38"/>
        <v>0</v>
      </c>
      <c r="S117" s="153"/>
      <c r="T117" s="10"/>
      <c r="U117" s="23" t="str">
        <f t="shared" si="33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4"/>
        <v>0</v>
      </c>
      <c r="J118" s="238"/>
      <c r="K118" s="239"/>
      <c r="L118" s="8"/>
      <c r="M118" s="240">
        <f t="shared" si="35"/>
        <v>0</v>
      </c>
      <c r="N118" s="71"/>
      <c r="O118" s="100"/>
      <c r="P118" s="9">
        <f t="shared" si="36"/>
        <v>0</v>
      </c>
      <c r="Q118" s="9">
        <f t="shared" si="37"/>
        <v>0</v>
      </c>
      <c r="R118" s="9">
        <f t="shared" si="38"/>
        <v>0</v>
      </c>
      <c r="S118" s="153"/>
      <c r="T118" s="10"/>
      <c r="U118" s="23" t="str">
        <f t="shared" si="33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4"/>
        <v>0</v>
      </c>
      <c r="J119" s="238"/>
      <c r="K119" s="239"/>
      <c r="L119" s="8"/>
      <c r="M119" s="240">
        <f t="shared" si="35"/>
        <v>0</v>
      </c>
      <c r="N119" s="71"/>
      <c r="O119" s="100"/>
      <c r="P119" s="9">
        <f t="shared" si="36"/>
        <v>0</v>
      </c>
      <c r="Q119" s="9">
        <f t="shared" si="37"/>
        <v>0</v>
      </c>
      <c r="R119" s="9">
        <f t="shared" si="38"/>
        <v>0</v>
      </c>
      <c r="S119" s="153"/>
      <c r="T119" s="10"/>
      <c r="U119" s="23" t="str">
        <f t="shared" si="33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4"/>
        <v>0</v>
      </c>
      <c r="J120" s="238"/>
      <c r="K120" s="239"/>
      <c r="L120" s="8"/>
      <c r="M120" s="240">
        <f t="shared" si="35"/>
        <v>0</v>
      </c>
      <c r="N120" s="71"/>
      <c r="O120" s="100"/>
      <c r="P120" s="9">
        <f t="shared" si="36"/>
        <v>0</v>
      </c>
      <c r="Q120" s="9">
        <f t="shared" si="37"/>
        <v>0</v>
      </c>
      <c r="R120" s="9">
        <f t="shared" si="38"/>
        <v>0</v>
      </c>
      <c r="S120" s="153"/>
      <c r="T120" s="10"/>
      <c r="U120" s="23" t="str">
        <f t="shared" si="33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4"/>
        <v>0</v>
      </c>
      <c r="J121" s="238"/>
      <c r="K121" s="239"/>
      <c r="L121" s="8"/>
      <c r="M121" s="240">
        <f t="shared" si="35"/>
        <v>0</v>
      </c>
      <c r="N121" s="71"/>
      <c r="O121" s="100"/>
      <c r="P121" s="9">
        <f t="shared" si="36"/>
        <v>0</v>
      </c>
      <c r="Q121" s="9">
        <f t="shared" si="37"/>
        <v>0</v>
      </c>
      <c r="R121" s="9">
        <f t="shared" si="38"/>
        <v>0</v>
      </c>
      <c r="S121" s="153"/>
      <c r="T121" s="10"/>
      <c r="U121" s="23" t="str">
        <f t="shared" si="33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4"/>
        <v>0</v>
      </c>
      <c r="J122" s="238"/>
      <c r="K122" s="239"/>
      <c r="L122" s="8"/>
      <c r="M122" s="240">
        <f t="shared" si="35"/>
        <v>0</v>
      </c>
      <c r="N122" s="71"/>
      <c r="O122" s="100"/>
      <c r="P122" s="9">
        <f t="shared" si="36"/>
        <v>0</v>
      </c>
      <c r="Q122" s="9">
        <f t="shared" si="37"/>
        <v>0</v>
      </c>
      <c r="R122" s="9">
        <f t="shared" si="38"/>
        <v>0</v>
      </c>
      <c r="S122" s="153"/>
      <c r="T122" s="10"/>
      <c r="U122" s="23" t="str">
        <f t="shared" si="33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4"/>
        <v>0</v>
      </c>
      <c r="J123" s="238"/>
      <c r="K123" s="239"/>
      <c r="L123" s="8"/>
      <c r="M123" s="240">
        <f t="shared" si="35"/>
        <v>0</v>
      </c>
      <c r="N123" s="71"/>
      <c r="O123" s="100"/>
      <c r="P123" s="9">
        <f t="shared" si="36"/>
        <v>0</v>
      </c>
      <c r="Q123" s="9">
        <f t="shared" si="37"/>
        <v>0</v>
      </c>
      <c r="R123" s="9">
        <f t="shared" si="38"/>
        <v>0</v>
      </c>
      <c r="S123" s="153"/>
      <c r="T123" s="10"/>
      <c r="U123" s="23" t="str">
        <f t="shared" si="33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4"/>
        <v>0</v>
      </c>
      <c r="J124" s="238"/>
      <c r="K124" s="239"/>
      <c r="L124" s="8"/>
      <c r="M124" s="240">
        <f t="shared" si="35"/>
        <v>0</v>
      </c>
      <c r="N124" s="71"/>
      <c r="O124" s="100"/>
      <c r="P124" s="9">
        <f t="shared" si="36"/>
        <v>0</v>
      </c>
      <c r="Q124" s="9">
        <f t="shared" si="37"/>
        <v>0</v>
      </c>
      <c r="R124" s="9">
        <f t="shared" si="38"/>
        <v>0</v>
      </c>
      <c r="S124" s="153"/>
      <c r="T124" s="10"/>
      <c r="U124" s="23" t="str">
        <f t="shared" si="33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4"/>
        <v>0</v>
      </c>
      <c r="J125" s="238"/>
      <c r="K125" s="239"/>
      <c r="L125" s="8"/>
      <c r="M125" s="240">
        <f t="shared" si="35"/>
        <v>0</v>
      </c>
      <c r="N125" s="71"/>
      <c r="O125" s="100"/>
      <c r="P125" s="9">
        <f t="shared" si="36"/>
        <v>0</v>
      </c>
      <c r="Q125" s="9">
        <f t="shared" si="37"/>
        <v>0</v>
      </c>
      <c r="R125" s="9">
        <f t="shared" si="38"/>
        <v>0</v>
      </c>
      <c r="S125" s="153"/>
      <c r="T125" s="10"/>
      <c r="U125" s="23" t="str">
        <f t="shared" si="33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4"/>
        <v>0</v>
      </c>
      <c r="J126" s="238"/>
      <c r="K126" s="239"/>
      <c r="L126" s="8"/>
      <c r="M126" s="240">
        <f t="shared" si="35"/>
        <v>0</v>
      </c>
      <c r="N126" s="71"/>
      <c r="O126" s="100"/>
      <c r="P126" s="9">
        <f t="shared" si="36"/>
        <v>0</v>
      </c>
      <c r="Q126" s="9">
        <f t="shared" si="37"/>
        <v>0</v>
      </c>
      <c r="R126" s="9">
        <f t="shared" si="38"/>
        <v>0</v>
      </c>
      <c r="S126" s="153"/>
      <c r="T126" s="10"/>
      <c r="U126" s="23" t="str">
        <f t="shared" si="33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4"/>
        <v>0</v>
      </c>
      <c r="J127" s="238"/>
      <c r="K127" s="239"/>
      <c r="L127" s="8"/>
      <c r="M127" s="240">
        <f t="shared" si="35"/>
        <v>0</v>
      </c>
      <c r="N127" s="71"/>
      <c r="O127" s="100"/>
      <c r="P127" s="9">
        <f t="shared" si="36"/>
        <v>0</v>
      </c>
      <c r="Q127" s="9">
        <f t="shared" si="37"/>
        <v>0</v>
      </c>
      <c r="R127" s="9">
        <f t="shared" si="38"/>
        <v>0</v>
      </c>
      <c r="S127" s="153"/>
      <c r="T127" s="10"/>
      <c r="U127" s="23" t="str">
        <f t="shared" si="33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4"/>
        <v>0</v>
      </c>
      <c r="J128" s="238"/>
      <c r="K128" s="239"/>
      <c r="L128" s="8"/>
      <c r="M128" s="240">
        <f t="shared" si="35"/>
        <v>0</v>
      </c>
      <c r="N128" s="71"/>
      <c r="O128" s="100"/>
      <c r="P128" s="9">
        <f t="shared" si="36"/>
        <v>0</v>
      </c>
      <c r="Q128" s="9">
        <f t="shared" si="37"/>
        <v>0</v>
      </c>
      <c r="R128" s="9">
        <f t="shared" si="38"/>
        <v>0</v>
      </c>
      <c r="S128" s="153"/>
      <c r="T128" s="10"/>
      <c r="U128" s="23" t="str">
        <f t="shared" si="33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4"/>
        <v>0</v>
      </c>
      <c r="J129" s="238"/>
      <c r="K129" s="239"/>
      <c r="L129" s="8"/>
      <c r="M129" s="240">
        <f t="shared" si="35"/>
        <v>0</v>
      </c>
      <c r="N129" s="71"/>
      <c r="O129" s="100"/>
      <c r="P129" s="9">
        <f t="shared" si="36"/>
        <v>0</v>
      </c>
      <c r="Q129" s="9">
        <f t="shared" si="37"/>
        <v>0</v>
      </c>
      <c r="R129" s="9">
        <f t="shared" si="38"/>
        <v>0</v>
      </c>
      <c r="S129" s="153"/>
      <c r="T129" s="10"/>
      <c r="U129" s="23" t="str">
        <f t="shared" si="33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4"/>
        <v>0</v>
      </c>
      <c r="J130" s="238"/>
      <c r="K130" s="239"/>
      <c r="L130" s="8"/>
      <c r="M130" s="240">
        <f t="shared" si="35"/>
        <v>0</v>
      </c>
      <c r="N130" s="71"/>
      <c r="O130" s="100"/>
      <c r="P130" s="9">
        <f t="shared" si="36"/>
        <v>0</v>
      </c>
      <c r="Q130" s="9">
        <f t="shared" si="37"/>
        <v>0</v>
      </c>
      <c r="R130" s="9">
        <f t="shared" si="38"/>
        <v>0</v>
      </c>
      <c r="S130" s="153"/>
      <c r="T130" s="10"/>
      <c r="U130" s="23" t="str">
        <f t="shared" si="33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4"/>
        <v>0</v>
      </c>
      <c r="J131" s="238"/>
      <c r="K131" s="239"/>
      <c r="L131" s="8"/>
      <c r="M131" s="240">
        <f t="shared" si="35"/>
        <v>0</v>
      </c>
      <c r="N131" s="71"/>
      <c r="O131" s="100"/>
      <c r="P131" s="9">
        <f t="shared" si="36"/>
        <v>0</v>
      </c>
      <c r="Q131" s="9">
        <f t="shared" si="37"/>
        <v>0</v>
      </c>
      <c r="R131" s="9">
        <f t="shared" si="38"/>
        <v>0</v>
      </c>
      <c r="S131" s="153"/>
      <c r="T131" s="10"/>
      <c r="U131" s="23" t="str">
        <f t="shared" si="33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4"/>
        <v>0</v>
      </c>
      <c r="J132" s="238"/>
      <c r="K132" s="239"/>
      <c r="L132" s="8"/>
      <c r="M132" s="240">
        <f t="shared" si="35"/>
        <v>0</v>
      </c>
      <c r="N132" s="71"/>
      <c r="O132" s="100"/>
      <c r="P132" s="9">
        <f t="shared" si="36"/>
        <v>0</v>
      </c>
      <c r="Q132" s="9">
        <f t="shared" si="37"/>
        <v>0</v>
      </c>
      <c r="R132" s="9">
        <f t="shared" si="38"/>
        <v>0</v>
      </c>
      <c r="S132" s="153"/>
      <c r="T132" s="10"/>
      <c r="U132" s="23" t="str">
        <f t="shared" si="33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4"/>
        <v>0</v>
      </c>
      <c r="J133" s="238"/>
      <c r="K133" s="239"/>
      <c r="L133" s="8"/>
      <c r="M133" s="240">
        <f t="shared" si="35"/>
        <v>0</v>
      </c>
      <c r="N133" s="71"/>
      <c r="O133" s="100"/>
      <c r="P133" s="9">
        <f t="shared" si="36"/>
        <v>0</v>
      </c>
      <c r="Q133" s="9">
        <f t="shared" si="37"/>
        <v>0</v>
      </c>
      <c r="R133" s="9">
        <f t="shared" si="38"/>
        <v>0</v>
      </c>
      <c r="S133" s="153"/>
      <c r="T133" s="10"/>
      <c r="U133" s="23" t="str">
        <f t="shared" si="33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4"/>
        <v>0</v>
      </c>
      <c r="J134" s="238"/>
      <c r="K134" s="239"/>
      <c r="L134" s="8"/>
      <c r="M134" s="240">
        <f t="shared" si="35"/>
        <v>0</v>
      </c>
      <c r="N134" s="71"/>
      <c r="O134" s="100"/>
      <c r="P134" s="9">
        <f t="shared" si="36"/>
        <v>0</v>
      </c>
      <c r="Q134" s="9">
        <f t="shared" si="37"/>
        <v>0</v>
      </c>
      <c r="R134" s="9">
        <f t="shared" si="38"/>
        <v>0</v>
      </c>
      <c r="S134" s="153"/>
      <c r="T134" s="10"/>
      <c r="U134" s="23" t="str">
        <f t="shared" si="33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aqylUQXLb4174hKjtJyki1YeZm2C1cR8G0ch9TwyFkllpPIMEFj6arkV6KmXf2Q7KCVe5BxkQyFBpvcmbREQ8g==" saltValue="EqT8nncTAqc4ELyO3v4fl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644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633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560</v>
      </c>
      <c r="B9" s="254" t="s">
        <v>645</v>
      </c>
      <c r="C9" s="254" t="s">
        <v>636</v>
      </c>
      <c r="D9" s="233"/>
      <c r="E9" s="234">
        <v>1174182.73</v>
      </c>
      <c r="F9" s="235">
        <v>1174182.73</v>
      </c>
      <c r="G9" s="255">
        <f>'Jobs-Ops'!G9</f>
        <v>0</v>
      </c>
      <c r="H9" s="113">
        <f>'Jobs-Ops'!H9</f>
        <v>0</v>
      </c>
      <c r="I9" s="104"/>
      <c r="J9" s="237">
        <v>1134038.1299999999</v>
      </c>
      <c r="K9" s="248"/>
      <c r="L9" s="239"/>
      <c r="M9" s="8">
        <v>1152291.8999999999</v>
      </c>
      <c r="N9" s="240">
        <v>1152462.29</v>
      </c>
      <c r="O9" s="72"/>
      <c r="P9" s="100"/>
      <c r="Q9" s="9">
        <f t="shared" si="12"/>
        <v>-18424.160000000149</v>
      </c>
      <c r="R9" s="9">
        <f t="shared" si="13"/>
        <v>-18253.64000000013</v>
      </c>
      <c r="S9" s="9">
        <f t="shared" si="14"/>
        <v>-170.52000000001863</v>
      </c>
      <c r="T9" s="256">
        <v>46059</v>
      </c>
      <c r="U9" s="10"/>
      <c r="V9" s="23">
        <f t="shared" si="15"/>
        <v>1</v>
      </c>
      <c r="W9" s="11">
        <f t="shared" si="16"/>
        <v>1134038.1299999999</v>
      </c>
      <c r="X9" s="8">
        <v>1152462.29</v>
      </c>
      <c r="Y9" s="9">
        <f t="shared" si="17"/>
        <v>-18424.160000000149</v>
      </c>
      <c r="Z9" s="9">
        <f t="shared" si="18"/>
        <v>-18253.64000000013</v>
      </c>
      <c r="AA9" s="9">
        <f t="shared" si="19"/>
        <v>-170.52000000001863</v>
      </c>
      <c r="AB9" s="10"/>
      <c r="AC9" s="24">
        <v>0.99820424515543782</v>
      </c>
      <c r="AD9" s="11">
        <v>1169969.1426158904</v>
      </c>
      <c r="AE9" s="8">
        <v>983287.59</v>
      </c>
      <c r="AF9" s="9">
        <f t="shared" si="20"/>
        <v>186681.5526158904</v>
      </c>
      <c r="AG9" s="10"/>
      <c r="AH9" s="11">
        <f t="shared" si="21"/>
        <v>-35931.012615890475</v>
      </c>
      <c r="AI9" s="8">
        <v>169174.7</v>
      </c>
      <c r="AJ9" s="9">
        <f t="shared" si="23"/>
        <v>-205105.71261589054</v>
      </c>
      <c r="AK9" s="10"/>
      <c r="AL9" s="25">
        <f t="shared" si="24"/>
        <v>0</v>
      </c>
      <c r="AM9" s="25">
        <f t="shared" si="25"/>
        <v>0</v>
      </c>
      <c r="AN9" s="25">
        <f t="shared" si="26"/>
        <v>0</v>
      </c>
      <c r="AO9" s="10"/>
      <c r="AP9" s="12">
        <v>1134038.1299999999</v>
      </c>
      <c r="AQ9" s="12">
        <f t="shared" si="27"/>
        <v>0</v>
      </c>
      <c r="AR9" s="12">
        <f t="shared" si="28"/>
        <v>0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1174182.73</v>
      </c>
      <c r="BA9" s="15">
        <v>1174182.73</v>
      </c>
      <c r="BB9" s="15">
        <v>1134038.1299999999</v>
      </c>
      <c r="BC9" s="15">
        <v>1152462.29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-18253.64000000013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641</v>
      </c>
      <c r="BW9" s="241">
        <v>0</v>
      </c>
      <c r="BX9" s="247">
        <v>1172073.8999999999</v>
      </c>
      <c r="BY9" s="247">
        <v>985056.51</v>
      </c>
      <c r="BZ9" s="247">
        <v>1172073.8999999999</v>
      </c>
      <c r="CA9" s="247">
        <v>985056.51</v>
      </c>
      <c r="CB9" s="242" t="s">
        <v>634</v>
      </c>
      <c r="CC9" s="247">
        <v>1152462.29</v>
      </c>
      <c r="CD9" s="247">
        <v>169174.7</v>
      </c>
      <c r="CE9" s="247">
        <v>1134038.1299999999</v>
      </c>
      <c r="CF9" s="247">
        <v>0</v>
      </c>
    </row>
    <row r="10" spans="1:95" x14ac:dyDescent="0.25">
      <c r="A10" s="253" t="s">
        <v>561</v>
      </c>
      <c r="B10" s="254" t="s">
        <v>646</v>
      </c>
      <c r="C10" s="254" t="s">
        <v>636</v>
      </c>
      <c r="D10" s="233"/>
      <c r="E10" s="234">
        <v>0</v>
      </c>
      <c r="F10" s="235">
        <v>0</v>
      </c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>
        <v>-257737.33</v>
      </c>
      <c r="N10" s="240">
        <v>-293385.24</v>
      </c>
      <c r="O10" s="72"/>
      <c r="P10" s="100"/>
      <c r="Q10" s="9">
        <f t="shared" si="12"/>
        <v>293385.24</v>
      </c>
      <c r="R10" s="9">
        <f t="shared" si="13"/>
        <v>293353.69</v>
      </c>
      <c r="S10" s="9">
        <f t="shared" si="14"/>
        <v>31.549999999988358</v>
      </c>
      <c r="T10" s="256">
        <v>46059</v>
      </c>
      <c r="U10" s="10"/>
      <c r="V10" s="23">
        <f t="shared" si="15"/>
        <v>1</v>
      </c>
      <c r="W10" s="11">
        <f t="shared" si="16"/>
        <v>0</v>
      </c>
      <c r="X10" s="8">
        <v>-293385.24</v>
      </c>
      <c r="Y10" s="9">
        <f t="shared" si="17"/>
        <v>293385.24</v>
      </c>
      <c r="Z10" s="9">
        <f t="shared" si="18"/>
        <v>293353.69</v>
      </c>
      <c r="AA10" s="9">
        <f t="shared" si="19"/>
        <v>31.549999999988358</v>
      </c>
      <c r="AB10" s="10"/>
      <c r="AC10" s="24">
        <v>0.99807365735901366</v>
      </c>
      <c r="AD10" s="11">
        <v>-263172.90035429696</v>
      </c>
      <c r="AE10" s="8">
        <v>-263680.84000000003</v>
      </c>
      <c r="AF10" s="9">
        <f t="shared" si="20"/>
        <v>507.93964570306707</v>
      </c>
      <c r="AG10" s="10"/>
      <c r="AH10" s="11">
        <f t="shared" si="21"/>
        <v>263172.90035429696</v>
      </c>
      <c r="AI10" s="8">
        <v>-29704.400000000001</v>
      </c>
      <c r="AJ10" s="9">
        <f t="shared" si="23"/>
        <v>292877.30035429692</v>
      </c>
      <c r="AK10" s="10"/>
      <c r="AL10" s="25">
        <f t="shared" si="24"/>
        <v>0</v>
      </c>
      <c r="AM10" s="25">
        <f t="shared" si="25"/>
        <v>0</v>
      </c>
      <c r="AN10" s="25">
        <f t="shared" si="26"/>
        <v>0</v>
      </c>
      <c r="AO10" s="10"/>
      <c r="AP10" s="12">
        <v>0</v>
      </c>
      <c r="AQ10" s="12">
        <f t="shared" si="27"/>
        <v>0</v>
      </c>
      <c r="AR10" s="12">
        <f t="shared" si="28"/>
        <v>0</v>
      </c>
      <c r="AS10" s="241"/>
      <c r="AT10" s="242"/>
      <c r="AU10" s="241"/>
      <c r="AV10" s="241"/>
      <c r="AW10" s="243"/>
      <c r="AX10" s="242"/>
      <c r="AY10" s="242" t="s">
        <v>630</v>
      </c>
      <c r="AZ10" s="241">
        <v>0</v>
      </c>
      <c r="BA10" s="15">
        <v>-293392.63</v>
      </c>
      <c r="BB10" s="241">
        <v>0</v>
      </c>
      <c r="BC10" s="15">
        <v>-293385.24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293353.69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641</v>
      </c>
      <c r="BW10" s="241">
        <v>0</v>
      </c>
      <c r="BX10" s="247">
        <v>-263680.84000000003</v>
      </c>
      <c r="BY10" s="247">
        <v>-264189.76</v>
      </c>
      <c r="BZ10" s="247">
        <v>-263680.84000000003</v>
      </c>
      <c r="CA10" s="247">
        <v>-264189.76</v>
      </c>
      <c r="CB10" s="242" t="s">
        <v>634</v>
      </c>
      <c r="CC10" s="247">
        <v>-293385.24</v>
      </c>
      <c r="CD10" s="247">
        <v>-29704.400000000001</v>
      </c>
      <c r="CE10" s="247">
        <v>0</v>
      </c>
      <c r="CF10" s="247">
        <v>0</v>
      </c>
    </row>
    <row r="11" spans="1:95" x14ac:dyDescent="0.25">
      <c r="A11" s="253" t="s">
        <v>647</v>
      </c>
      <c r="B11" s="254" t="s">
        <v>648</v>
      </c>
      <c r="C11" s="254" t="s">
        <v>649</v>
      </c>
      <c r="D11" s="233"/>
      <c r="E11" s="234">
        <v>1259398</v>
      </c>
      <c r="F11" s="235">
        <v>1259398</v>
      </c>
      <c r="G11" s="255">
        <f>'Jobs-Ops'!G11</f>
        <v>0</v>
      </c>
      <c r="H11" s="113">
        <f>'Jobs-Ops'!H11</f>
        <v>0</v>
      </c>
      <c r="I11" s="104"/>
      <c r="J11" s="237">
        <v>1259398</v>
      </c>
      <c r="K11" s="248"/>
      <c r="L11" s="239"/>
      <c r="M11" s="8">
        <v>1026412.53</v>
      </c>
      <c r="N11" s="240">
        <v>1029398</v>
      </c>
      <c r="O11" s="72"/>
      <c r="P11" s="100"/>
      <c r="Q11" s="9">
        <f t="shared" si="12"/>
        <v>230000</v>
      </c>
      <c r="R11" s="9">
        <f t="shared" si="13"/>
        <v>230000</v>
      </c>
      <c r="S11" s="9">
        <f t="shared" si="14"/>
        <v>0</v>
      </c>
      <c r="T11" s="256">
        <v>46081</v>
      </c>
      <c r="U11" s="10"/>
      <c r="V11" s="23">
        <f t="shared" si="15"/>
        <v>0.99458231898643679</v>
      </c>
      <c r="W11" s="11">
        <f t="shared" si="16"/>
        <v>1252574.9833668806</v>
      </c>
      <c r="X11" s="8">
        <v>1023821.05</v>
      </c>
      <c r="Y11" s="9">
        <f t="shared" si="17"/>
        <v>228753.93336688052</v>
      </c>
      <c r="Z11" s="9">
        <f t="shared" si="18"/>
        <v>230000</v>
      </c>
      <c r="AA11" s="9">
        <f t="shared" si="19"/>
        <v>-1246.0666331194807</v>
      </c>
      <c r="AB11" s="10"/>
      <c r="AC11" s="24">
        <v>0.97380220115843241</v>
      </c>
      <c r="AD11" s="11">
        <v>1194275.197112144</v>
      </c>
      <c r="AE11" s="8">
        <v>994790.56</v>
      </c>
      <c r="AF11" s="9">
        <f t="shared" si="20"/>
        <v>199484.63711214392</v>
      </c>
      <c r="AG11" s="10"/>
      <c r="AH11" s="11">
        <f t="shared" si="21"/>
        <v>58299.786254736595</v>
      </c>
      <c r="AI11" s="8">
        <v>29030.49</v>
      </c>
      <c r="AJ11" s="9">
        <f t="shared" si="23"/>
        <v>29269.296254736604</v>
      </c>
      <c r="AK11" s="10"/>
      <c r="AL11" s="25">
        <f t="shared" si="24"/>
        <v>6823.0166331194341</v>
      </c>
      <c r="AM11" s="25">
        <f t="shared" si="25"/>
        <v>5576.9499999999534</v>
      </c>
      <c r="AN11" s="25">
        <f t="shared" si="26"/>
        <v>1246.0666331194807</v>
      </c>
      <c r="AO11" s="10"/>
      <c r="AP11" s="12">
        <v>1242053</v>
      </c>
      <c r="AQ11" s="12">
        <f t="shared" si="27"/>
        <v>10521.983366880566</v>
      </c>
      <c r="AR11" s="12" t="str">
        <f t="shared" si="28"/>
        <v xml:space="preserve"> 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1259398</v>
      </c>
      <c r="BA11" s="15">
        <v>1029398</v>
      </c>
      <c r="BB11" s="15">
        <v>1259398</v>
      </c>
      <c r="BC11" s="15">
        <v>1029398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230000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641</v>
      </c>
      <c r="BW11" s="241">
        <v>0</v>
      </c>
      <c r="BX11" s="241">
        <v>1226404.29</v>
      </c>
      <c r="BY11" s="241">
        <v>1021553</v>
      </c>
      <c r="BZ11" s="241">
        <v>1226404.29</v>
      </c>
      <c r="CA11" s="241">
        <v>1021553</v>
      </c>
      <c r="CB11" s="242" t="s">
        <v>634</v>
      </c>
      <c r="CC11" s="247">
        <v>1023821.05</v>
      </c>
      <c r="CD11" s="247">
        <v>29030.49</v>
      </c>
      <c r="CE11" s="247">
        <v>1242053</v>
      </c>
      <c r="CF11" s="247">
        <v>0</v>
      </c>
    </row>
    <row r="12" spans="1:95" x14ac:dyDescent="0.25">
      <c r="A12" s="253" t="s">
        <v>650</v>
      </c>
      <c r="B12" s="254" t="s">
        <v>651</v>
      </c>
      <c r="C12" s="254" t="s">
        <v>649</v>
      </c>
      <c r="D12" s="233"/>
      <c r="E12" s="234">
        <v>12611349</v>
      </c>
      <c r="F12" s="235">
        <v>12611349</v>
      </c>
      <c r="G12" s="255">
        <f>'Jobs-Ops'!G12</f>
        <v>0</v>
      </c>
      <c r="H12" s="113">
        <f>'Jobs-Ops'!H12</f>
        <v>0</v>
      </c>
      <c r="I12" s="104"/>
      <c r="J12" s="237">
        <v>12611349</v>
      </c>
      <c r="K12" s="248"/>
      <c r="L12" s="239"/>
      <c r="M12" s="8">
        <v>10622570.99</v>
      </c>
      <c r="N12" s="240">
        <v>10661349</v>
      </c>
      <c r="O12" s="71"/>
      <c r="P12" s="100"/>
      <c r="Q12" s="9">
        <f t="shared" si="12"/>
        <v>1950000</v>
      </c>
      <c r="R12" s="9">
        <f t="shared" si="13"/>
        <v>1880000</v>
      </c>
      <c r="S12" s="9">
        <f t="shared" si="14"/>
        <v>70000</v>
      </c>
      <c r="T12" s="256">
        <v>46053</v>
      </c>
      <c r="U12" s="10"/>
      <c r="V12" s="23">
        <f t="shared" si="15"/>
        <v>0.99091313303785478</v>
      </c>
      <c r="W12" s="11">
        <f t="shared" si="16"/>
        <v>12496751.349423816</v>
      </c>
      <c r="X12" s="8">
        <v>10564470.74</v>
      </c>
      <c r="Y12" s="9">
        <f t="shared" si="17"/>
        <v>1932280.6094238162</v>
      </c>
      <c r="Z12" s="9">
        <f t="shared" si="18"/>
        <v>1880000</v>
      </c>
      <c r="AA12" s="9">
        <f t="shared" si="19"/>
        <v>52280.609423816204</v>
      </c>
      <c r="AB12" s="10"/>
      <c r="AC12" s="24">
        <v>0.95517298804681205</v>
      </c>
      <c r="AD12" s="11">
        <v>11506020.930050658</v>
      </c>
      <c r="AE12" s="8">
        <v>10231769.109999999</v>
      </c>
      <c r="AF12" s="9">
        <f t="shared" si="20"/>
        <v>1274251.8200506587</v>
      </c>
      <c r="AG12" s="10"/>
      <c r="AH12" s="11">
        <f t="shared" si="21"/>
        <v>990730.41937315837</v>
      </c>
      <c r="AI12" s="8">
        <v>332701.63</v>
      </c>
      <c r="AJ12" s="9">
        <f t="shared" si="23"/>
        <v>658028.78937315755</v>
      </c>
      <c r="AK12" s="10"/>
      <c r="AL12" s="25">
        <f t="shared" si="24"/>
        <v>114597.65057618357</v>
      </c>
      <c r="AM12" s="25">
        <f t="shared" si="25"/>
        <v>96878.259999999776</v>
      </c>
      <c r="AN12" s="25">
        <f t="shared" si="26"/>
        <v>17719.390576183796</v>
      </c>
      <c r="AO12" s="10"/>
      <c r="AP12" s="12">
        <v>12611349</v>
      </c>
      <c r="AQ12" s="12" t="str">
        <f t="shared" si="27"/>
        <v xml:space="preserve"> </v>
      </c>
      <c r="AR12" s="12">
        <f t="shared" si="28"/>
        <v>114597.65057618357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12611349</v>
      </c>
      <c r="BA12" s="15">
        <v>10661349</v>
      </c>
      <c r="BB12" s="15">
        <v>12611349</v>
      </c>
      <c r="BC12" s="15">
        <v>10661349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1880000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641</v>
      </c>
      <c r="BW12" s="241">
        <v>0</v>
      </c>
      <c r="BX12" s="241">
        <v>12046007.449999999</v>
      </c>
      <c r="BY12" s="241">
        <v>10711954</v>
      </c>
      <c r="BZ12" s="241">
        <v>12046007.449999999</v>
      </c>
      <c r="CA12" s="241">
        <v>10711954</v>
      </c>
      <c r="CB12" s="242" t="s">
        <v>634</v>
      </c>
      <c r="CC12" s="247">
        <v>10564470.74</v>
      </c>
      <c r="CD12" s="247">
        <v>332701.63</v>
      </c>
      <c r="CE12" s="247">
        <v>12611349</v>
      </c>
      <c r="CF12" s="247">
        <v>0</v>
      </c>
    </row>
    <row r="13" spans="1:95" x14ac:dyDescent="0.25">
      <c r="A13" s="253" t="s">
        <v>652</v>
      </c>
      <c r="B13" s="254" t="s">
        <v>653</v>
      </c>
      <c r="C13" s="254" t="s">
        <v>654</v>
      </c>
      <c r="D13" s="233"/>
      <c r="E13" s="234">
        <v>13905536.359999999</v>
      </c>
      <c r="F13" s="235">
        <v>13905536.359999999</v>
      </c>
      <c r="G13" s="255">
        <f>'Jobs-Ops'!G13</f>
        <v>0</v>
      </c>
      <c r="H13" s="113">
        <f>'Jobs-Ops'!H13</f>
        <v>0</v>
      </c>
      <c r="I13" s="104"/>
      <c r="J13" s="237">
        <v>13892722.74</v>
      </c>
      <c r="K13" s="248"/>
      <c r="L13" s="239"/>
      <c r="M13" s="8">
        <v>13183163.92</v>
      </c>
      <c r="N13" s="240">
        <v>13190722.74</v>
      </c>
      <c r="O13" s="71"/>
      <c r="P13" s="100"/>
      <c r="Q13" s="9">
        <f t="shared" si="12"/>
        <v>702000</v>
      </c>
      <c r="R13" s="9">
        <f t="shared" si="13"/>
        <v>702000</v>
      </c>
      <c r="S13" s="9">
        <f t="shared" si="14"/>
        <v>0</v>
      </c>
      <c r="T13" s="256">
        <v>46148</v>
      </c>
      <c r="U13" s="10"/>
      <c r="V13" s="23">
        <f t="shared" si="15"/>
        <v>0.88653499512491463</v>
      </c>
      <c r="W13" s="11">
        <f t="shared" si="16"/>
        <v>12316384.88657769</v>
      </c>
      <c r="X13" s="8">
        <v>11694037.32</v>
      </c>
      <c r="Y13" s="9">
        <f t="shared" si="17"/>
        <v>622347.56657768972</v>
      </c>
      <c r="Z13" s="9">
        <f t="shared" si="18"/>
        <v>702000</v>
      </c>
      <c r="AA13" s="9">
        <f t="shared" si="19"/>
        <v>-79652.433422310278</v>
      </c>
      <c r="AB13" s="10"/>
      <c r="AC13" s="24">
        <v>0.40174869888619241</v>
      </c>
      <c r="AD13" s="11">
        <v>2244377.711784842</v>
      </c>
      <c r="AE13" s="8">
        <v>5199071.2</v>
      </c>
      <c r="AF13" s="9">
        <f t="shared" si="20"/>
        <v>-2954693.4882151582</v>
      </c>
      <c r="AG13" s="10"/>
      <c r="AH13" s="11">
        <f t="shared" si="21"/>
        <v>10072007.174792849</v>
      </c>
      <c r="AI13" s="8">
        <v>6494966.1200000001</v>
      </c>
      <c r="AJ13" s="9">
        <f t="shared" si="23"/>
        <v>3577041.054792848</v>
      </c>
      <c r="AK13" s="10"/>
      <c r="AL13" s="25">
        <f t="shared" si="24"/>
        <v>1576337.8534223102</v>
      </c>
      <c r="AM13" s="25">
        <f t="shared" si="25"/>
        <v>1496685.42</v>
      </c>
      <c r="AN13" s="25">
        <f t="shared" si="26"/>
        <v>79652.433422310278</v>
      </c>
      <c r="AO13" s="10"/>
      <c r="AP13" s="12">
        <v>13074794.699999999</v>
      </c>
      <c r="AQ13" s="12" t="str">
        <f t="shared" si="27"/>
        <v xml:space="preserve"> </v>
      </c>
      <c r="AR13" s="12">
        <f t="shared" si="28"/>
        <v>758409.81342230923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13892722.74</v>
      </c>
      <c r="BA13" s="15">
        <v>13190722.74</v>
      </c>
      <c r="BB13" s="15">
        <v>13892722.74</v>
      </c>
      <c r="BC13" s="15">
        <v>13190722.74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702000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641</v>
      </c>
      <c r="BW13" s="241">
        <v>0</v>
      </c>
      <c r="BX13" s="241">
        <v>5586521.4199999999</v>
      </c>
      <c r="BY13" s="241">
        <v>12941102.77</v>
      </c>
      <c r="BZ13" s="241">
        <v>5586521.4199999999</v>
      </c>
      <c r="CA13" s="241">
        <v>12941102.77</v>
      </c>
      <c r="CB13" s="242" t="s">
        <v>634</v>
      </c>
      <c r="CC13" s="247">
        <v>11694037.32</v>
      </c>
      <c r="CD13" s="247">
        <v>6494966.1200000001</v>
      </c>
      <c r="CE13" s="247">
        <v>13074794.699999999</v>
      </c>
      <c r="CF13" s="247">
        <v>0</v>
      </c>
    </row>
    <row r="14" spans="1:95" x14ac:dyDescent="0.25">
      <c r="A14" s="253" t="s">
        <v>655</v>
      </c>
      <c r="B14" s="254" t="s">
        <v>656</v>
      </c>
      <c r="C14" s="254" t="s">
        <v>657</v>
      </c>
      <c r="D14" s="233"/>
      <c r="E14" s="234">
        <v>3096468</v>
      </c>
      <c r="F14" s="235">
        <v>3096468</v>
      </c>
      <c r="G14" s="255">
        <f>'Jobs-Ops'!G14</f>
        <v>0</v>
      </c>
      <c r="H14" s="113">
        <f>'Jobs-Ops'!H14</f>
        <v>0</v>
      </c>
      <c r="I14" s="104"/>
      <c r="J14" s="237">
        <v>3656112</v>
      </c>
      <c r="K14" s="248"/>
      <c r="L14" s="239"/>
      <c r="M14" s="8">
        <v>2904031.45</v>
      </c>
      <c r="N14" s="240">
        <v>3381112</v>
      </c>
      <c r="O14" s="72"/>
      <c r="P14" s="100"/>
      <c r="Q14" s="9">
        <f t="shared" si="12"/>
        <v>275000</v>
      </c>
      <c r="R14" s="9">
        <f t="shared" si="13"/>
        <v>310000</v>
      </c>
      <c r="S14" s="9">
        <f t="shared" si="14"/>
        <v>-35000</v>
      </c>
      <c r="T14" s="256">
        <v>46081</v>
      </c>
      <c r="U14" s="10"/>
      <c r="V14" s="23">
        <f t="shared" si="15"/>
        <v>0.99577294688847928</v>
      </c>
      <c r="W14" s="11">
        <f t="shared" si="16"/>
        <v>3640657.4203943317</v>
      </c>
      <c r="X14" s="8">
        <v>3366819.86</v>
      </c>
      <c r="Y14" s="9">
        <f t="shared" si="17"/>
        <v>273837.56039433181</v>
      </c>
      <c r="Z14" s="9">
        <f t="shared" si="18"/>
        <v>310000</v>
      </c>
      <c r="AA14" s="9">
        <f t="shared" si="19"/>
        <v>-36162.439605668187</v>
      </c>
      <c r="AB14" s="10"/>
      <c r="AC14" s="24">
        <v>0.72960806451612914</v>
      </c>
      <c r="AD14" s="11">
        <v>1648336.2448899031</v>
      </c>
      <c r="AE14" s="8">
        <v>1456589.54</v>
      </c>
      <c r="AF14" s="9">
        <f t="shared" si="20"/>
        <v>191746.70488990308</v>
      </c>
      <c r="AG14" s="10"/>
      <c r="AH14" s="11">
        <f t="shared" si="21"/>
        <v>1992321.1755044286</v>
      </c>
      <c r="AI14" s="8">
        <v>1910230.32</v>
      </c>
      <c r="AJ14" s="9">
        <f t="shared" si="23"/>
        <v>82090.855504428735</v>
      </c>
      <c r="AK14" s="10"/>
      <c r="AL14" s="25">
        <f t="shared" si="24"/>
        <v>15454.579605668318</v>
      </c>
      <c r="AM14" s="25">
        <f t="shared" si="25"/>
        <v>14292.14000000013</v>
      </c>
      <c r="AN14" s="25">
        <f t="shared" si="26"/>
        <v>1162.4396056681871</v>
      </c>
      <c r="AO14" s="10"/>
      <c r="AP14" s="12">
        <v>3065635.6</v>
      </c>
      <c r="AQ14" s="12">
        <f t="shared" si="27"/>
        <v>575021.82039433159</v>
      </c>
      <c r="AR14" s="12" t="str">
        <f t="shared" si="28"/>
        <v xml:space="preserve"> 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3642197</v>
      </c>
      <c r="BA14" s="15">
        <v>3367197</v>
      </c>
      <c r="BB14" s="15">
        <v>3656112</v>
      </c>
      <c r="BC14" s="15">
        <v>3381112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310000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641</v>
      </c>
      <c r="BW14" s="241">
        <v>0</v>
      </c>
      <c r="BX14" s="241">
        <v>2259207.8199999998</v>
      </c>
      <c r="BY14" s="241">
        <v>1996400</v>
      </c>
      <c r="BZ14" s="241">
        <v>2259207.8199999998</v>
      </c>
      <c r="CA14" s="241">
        <v>1996400</v>
      </c>
      <c r="CB14" s="242" t="s">
        <v>634</v>
      </c>
      <c r="CC14" s="247">
        <v>3366819.86</v>
      </c>
      <c r="CD14" s="247">
        <v>1910230.32</v>
      </c>
      <c r="CE14" s="247">
        <v>3065635.6</v>
      </c>
      <c r="CF14" s="247">
        <v>0</v>
      </c>
    </row>
    <row r="15" spans="1:95" x14ac:dyDescent="0.25">
      <c r="A15" s="253" t="s">
        <v>658</v>
      </c>
      <c r="B15" s="254" t="s">
        <v>659</v>
      </c>
      <c r="C15" s="254" t="s">
        <v>660</v>
      </c>
      <c r="D15" s="233"/>
      <c r="E15" s="234">
        <v>26264577.649999999</v>
      </c>
      <c r="F15" s="235">
        <v>26264577.649999999</v>
      </c>
      <c r="G15" s="255">
        <f>'Jobs-Ops'!G15</f>
        <v>0</v>
      </c>
      <c r="H15" s="113">
        <f>'Jobs-Ops'!H15</f>
        <v>0</v>
      </c>
      <c r="I15" s="104"/>
      <c r="J15" s="237">
        <v>26264577.649999999</v>
      </c>
      <c r="K15" s="248"/>
      <c r="L15" s="239"/>
      <c r="M15" s="8">
        <v>24435357.370000001</v>
      </c>
      <c r="N15" s="240">
        <v>24614577.649999999</v>
      </c>
      <c r="O15" s="72"/>
      <c r="P15" s="100"/>
      <c r="Q15" s="9">
        <f t="shared" si="12"/>
        <v>1650000</v>
      </c>
      <c r="R15" s="9">
        <f t="shared" si="13"/>
        <v>1650000</v>
      </c>
      <c r="S15" s="9">
        <f t="shared" si="14"/>
        <v>0</v>
      </c>
      <c r="T15" s="256">
        <v>46081</v>
      </c>
      <c r="U15" s="10"/>
      <c r="V15" s="23">
        <f t="shared" si="15"/>
        <v>0.99023267336053611</v>
      </c>
      <c r="W15" s="11">
        <f t="shared" si="16"/>
        <v>26008042.941044886</v>
      </c>
      <c r="X15" s="8">
        <v>24374159.030000001</v>
      </c>
      <c r="Y15" s="9">
        <f t="shared" si="17"/>
        <v>1633883.9110448845</v>
      </c>
      <c r="Z15" s="9">
        <f t="shared" si="18"/>
        <v>1650000</v>
      </c>
      <c r="AA15" s="9">
        <f t="shared" si="19"/>
        <v>-16116.088955115527</v>
      </c>
      <c r="AB15" s="10"/>
      <c r="AC15" s="24">
        <v>0.80484419416992981</v>
      </c>
      <c r="AD15" s="11">
        <v>17013511.060700472</v>
      </c>
      <c r="AE15" s="8">
        <v>19423707.359999999</v>
      </c>
      <c r="AF15" s="9">
        <f t="shared" si="20"/>
        <v>-2410196.299299527</v>
      </c>
      <c r="AG15" s="10"/>
      <c r="AH15" s="11">
        <f t="shared" si="21"/>
        <v>8994531.8803444132</v>
      </c>
      <c r="AI15" s="8">
        <v>4950451.67</v>
      </c>
      <c r="AJ15" s="9">
        <f t="shared" si="23"/>
        <v>4044080.2103444114</v>
      </c>
      <c r="AK15" s="10"/>
      <c r="AL15" s="25">
        <f t="shared" si="24"/>
        <v>256534.70895511284</v>
      </c>
      <c r="AM15" s="25">
        <f t="shared" si="25"/>
        <v>240418.61999999732</v>
      </c>
      <c r="AN15" s="25">
        <f t="shared" si="26"/>
        <v>16116.088955115527</v>
      </c>
      <c r="AO15" s="10"/>
      <c r="AP15" s="12">
        <v>26264607</v>
      </c>
      <c r="AQ15" s="12" t="str">
        <f t="shared" si="27"/>
        <v xml:space="preserve"> </v>
      </c>
      <c r="AR15" s="12">
        <f t="shared" si="28"/>
        <v>256564.05895511433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26264577.649999999</v>
      </c>
      <c r="BA15" s="15">
        <v>24614577.649999999</v>
      </c>
      <c r="BB15" s="15">
        <v>26264577.649999999</v>
      </c>
      <c r="BC15" s="15">
        <v>24614577.649999999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1650000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641</v>
      </c>
      <c r="BW15" s="241">
        <v>0</v>
      </c>
      <c r="BX15" s="241">
        <v>21138887.73</v>
      </c>
      <c r="BY15" s="241">
        <v>24133500</v>
      </c>
      <c r="BZ15" s="241">
        <v>21138887.73</v>
      </c>
      <c r="CA15" s="241">
        <v>24133500</v>
      </c>
      <c r="CB15" s="242" t="s">
        <v>634</v>
      </c>
      <c r="CC15" s="247">
        <v>24374159.030000001</v>
      </c>
      <c r="CD15" s="247">
        <v>4950451.67</v>
      </c>
      <c r="CE15" s="247">
        <v>26264607</v>
      </c>
      <c r="CF15" s="247">
        <v>0</v>
      </c>
    </row>
    <row r="16" spans="1:95" x14ac:dyDescent="0.25">
      <c r="A16" s="253" t="s">
        <v>661</v>
      </c>
      <c r="B16" s="254" t="s">
        <v>662</v>
      </c>
      <c r="C16" s="254" t="s">
        <v>663</v>
      </c>
      <c r="D16" s="233"/>
      <c r="E16" s="234">
        <v>38646363.159999996</v>
      </c>
      <c r="F16" s="235">
        <v>38646363.159999996</v>
      </c>
      <c r="G16" s="255">
        <f>'Jobs-Ops'!G16</f>
        <v>0</v>
      </c>
      <c r="H16" s="113">
        <f>'Jobs-Ops'!H16</f>
        <v>0</v>
      </c>
      <c r="I16" s="104"/>
      <c r="J16" s="237">
        <v>38646363.159999996</v>
      </c>
      <c r="K16" s="248"/>
      <c r="L16" s="239"/>
      <c r="M16" s="8">
        <v>36540769.159999996</v>
      </c>
      <c r="N16" s="240">
        <v>36773040.159999996</v>
      </c>
      <c r="O16" s="72"/>
      <c r="P16" s="100"/>
      <c r="Q16" s="9">
        <f t="shared" si="12"/>
        <v>1873323</v>
      </c>
      <c r="R16" s="9">
        <f t="shared" si="13"/>
        <v>1873323</v>
      </c>
      <c r="S16" s="9">
        <f t="shared" si="14"/>
        <v>0</v>
      </c>
      <c r="T16" s="256">
        <v>46129</v>
      </c>
      <c r="U16" s="10"/>
      <c r="V16" s="23">
        <f t="shared" si="15"/>
        <v>0.87350191064539939</v>
      </c>
      <c r="W16" s="11">
        <f t="shared" si="16"/>
        <v>33757672.059755974</v>
      </c>
      <c r="X16" s="8">
        <v>32121320.84</v>
      </c>
      <c r="Y16" s="9">
        <f t="shared" si="17"/>
        <v>1636351.2197559737</v>
      </c>
      <c r="Z16" s="9">
        <f t="shared" si="18"/>
        <v>1873323</v>
      </c>
      <c r="AA16" s="9">
        <f t="shared" si="19"/>
        <v>-236971.78024402633</v>
      </c>
      <c r="AB16" s="10"/>
      <c r="AC16" s="24">
        <v>0.37511246193919662</v>
      </c>
      <c r="AD16" s="11">
        <v>5437898.2961336523</v>
      </c>
      <c r="AE16" s="8">
        <v>13011122.26</v>
      </c>
      <c r="AF16" s="9">
        <f t="shared" si="20"/>
        <v>-7573223.9638663474</v>
      </c>
      <c r="AG16" s="10"/>
      <c r="AH16" s="11">
        <f t="shared" si="21"/>
        <v>28319773.763622321</v>
      </c>
      <c r="AI16" s="8">
        <v>19110198.579999998</v>
      </c>
      <c r="AJ16" s="9">
        <f t="shared" si="23"/>
        <v>9209575.1836223211</v>
      </c>
      <c r="AK16" s="10"/>
      <c r="AL16" s="25">
        <f t="shared" si="24"/>
        <v>4888691.1002440229</v>
      </c>
      <c r="AM16" s="25">
        <f t="shared" si="25"/>
        <v>4651719.3199999966</v>
      </c>
      <c r="AN16" s="25">
        <f t="shared" si="26"/>
        <v>236971.78024402633</v>
      </c>
      <c r="AO16" s="10"/>
      <c r="AP16" s="12">
        <v>35459838.909999996</v>
      </c>
      <c r="AQ16" s="12" t="str">
        <f t="shared" si="27"/>
        <v xml:space="preserve"> </v>
      </c>
      <c r="AR16" s="12">
        <f t="shared" si="28"/>
        <v>1702166.8502440229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38646363.159999996</v>
      </c>
      <c r="BA16" s="15">
        <v>36773040.159999996</v>
      </c>
      <c r="BB16" s="15">
        <v>38646363.159999996</v>
      </c>
      <c r="BC16" s="15">
        <v>36773040.159999996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1873323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641</v>
      </c>
      <c r="BW16" s="241">
        <v>0</v>
      </c>
      <c r="BX16" s="241">
        <v>14496714.58</v>
      </c>
      <c r="BY16" s="241">
        <v>34685923.770000003</v>
      </c>
      <c r="BZ16" s="241">
        <v>14496714.58</v>
      </c>
      <c r="CA16" s="241">
        <v>34685923.770000003</v>
      </c>
      <c r="CB16" s="242" t="s">
        <v>634</v>
      </c>
      <c r="CC16" s="247">
        <v>32121320.84</v>
      </c>
      <c r="CD16" s="247">
        <v>19110198.579999998</v>
      </c>
      <c r="CE16" s="247">
        <v>35459838.909999996</v>
      </c>
      <c r="CF16" s="247">
        <v>0</v>
      </c>
    </row>
    <row r="17" spans="1:84" x14ac:dyDescent="0.25">
      <c r="A17" s="253" t="s">
        <v>664</v>
      </c>
      <c r="B17" s="254" t="s">
        <v>665</v>
      </c>
      <c r="C17" s="254" t="s">
        <v>666</v>
      </c>
      <c r="D17" s="233"/>
      <c r="E17" s="234">
        <v>411851</v>
      </c>
      <c r="F17" s="235">
        <v>411851</v>
      </c>
      <c r="G17" s="255">
        <f>'Jobs-Ops'!G17</f>
        <v>0</v>
      </c>
      <c r="H17" s="113">
        <f>'Jobs-Ops'!H17</f>
        <v>0</v>
      </c>
      <c r="I17" s="104"/>
      <c r="J17" s="237">
        <v>411851</v>
      </c>
      <c r="K17" s="248"/>
      <c r="L17" s="239"/>
      <c r="M17" s="8">
        <v>292936.84000000003</v>
      </c>
      <c r="N17" s="240">
        <v>376996</v>
      </c>
      <c r="O17" s="72"/>
      <c r="P17" s="100"/>
      <c r="Q17" s="9">
        <f t="shared" si="12"/>
        <v>34855</v>
      </c>
      <c r="R17" s="9">
        <f t="shared" si="13"/>
        <v>29800</v>
      </c>
      <c r="S17" s="9">
        <f t="shared" si="14"/>
        <v>5055</v>
      </c>
      <c r="T17" s="256">
        <v>46022</v>
      </c>
      <c r="U17" s="10"/>
      <c r="V17" s="23">
        <f t="shared" si="15"/>
        <v>0.94884473575316441</v>
      </c>
      <c r="W17" s="11">
        <f t="shared" si="16"/>
        <v>390782.65326467651</v>
      </c>
      <c r="X17" s="8">
        <v>357710.67</v>
      </c>
      <c r="Y17" s="9">
        <f t="shared" si="17"/>
        <v>33071.983264676528</v>
      </c>
      <c r="Z17" s="9">
        <f t="shared" si="18"/>
        <v>29800</v>
      </c>
      <c r="AA17" s="9">
        <f t="shared" si="19"/>
        <v>3271.9832646765281</v>
      </c>
      <c r="AB17" s="10"/>
      <c r="AC17" s="24">
        <v>0.17763336531325238</v>
      </c>
      <c r="AD17" s="11">
        <v>12995.360358597443</v>
      </c>
      <c r="AE17" s="8">
        <v>49065</v>
      </c>
      <c r="AF17" s="9">
        <f t="shared" si="20"/>
        <v>-36069.639641402558</v>
      </c>
      <c r="AG17" s="10"/>
      <c r="AH17" s="11">
        <f t="shared" si="21"/>
        <v>377787.29290607909</v>
      </c>
      <c r="AI17" s="8">
        <v>308645.67</v>
      </c>
      <c r="AJ17" s="9">
        <f t="shared" si="23"/>
        <v>69141.622906079079</v>
      </c>
      <c r="AK17" s="10"/>
      <c r="AL17" s="25">
        <f t="shared" si="24"/>
        <v>21068.346735323488</v>
      </c>
      <c r="AM17" s="25">
        <f t="shared" si="25"/>
        <v>19285.330000000016</v>
      </c>
      <c r="AN17" s="25">
        <f t="shared" si="26"/>
        <v>1783.0167353234719</v>
      </c>
      <c r="AO17" s="10"/>
      <c r="AP17" s="12">
        <v>403694.09</v>
      </c>
      <c r="AQ17" s="12" t="str">
        <f t="shared" si="27"/>
        <v xml:space="preserve"> </v>
      </c>
      <c r="AR17" s="12">
        <f t="shared" si="28"/>
        <v>12911.436735323514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411851</v>
      </c>
      <c r="BA17" s="15">
        <v>376996</v>
      </c>
      <c r="BB17" s="15">
        <v>411851</v>
      </c>
      <c r="BC17" s="15">
        <v>376996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29800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641</v>
      </c>
      <c r="BW17" s="241">
        <v>0</v>
      </c>
      <c r="BX17" s="241">
        <v>73158.33</v>
      </c>
      <c r="BY17" s="241">
        <v>276215</v>
      </c>
      <c r="BZ17" s="241">
        <v>49065</v>
      </c>
      <c r="CA17" s="241">
        <v>276215</v>
      </c>
      <c r="CB17" s="242" t="s">
        <v>634</v>
      </c>
      <c r="CC17" s="247">
        <v>357710.67</v>
      </c>
      <c r="CD17" s="247">
        <v>308645.67</v>
      </c>
      <c r="CE17" s="247">
        <v>403694.09</v>
      </c>
      <c r="CF17" s="247">
        <v>0</v>
      </c>
    </row>
    <row r="18" spans="1:84" x14ac:dyDescent="0.25">
      <c r="A18" s="253" t="s">
        <v>667</v>
      </c>
      <c r="B18" s="254" t="s">
        <v>668</v>
      </c>
      <c r="C18" s="254" t="s">
        <v>666</v>
      </c>
      <c r="D18" s="233"/>
      <c r="E18" s="234">
        <v>1224074</v>
      </c>
      <c r="F18" s="235">
        <v>1224074</v>
      </c>
      <c r="G18" s="255">
        <f>'Jobs-Ops'!G18</f>
        <v>0</v>
      </c>
      <c r="H18" s="113">
        <f>'Jobs-Ops'!H18</f>
        <v>0</v>
      </c>
      <c r="I18" s="104"/>
      <c r="J18" s="237">
        <v>1240321</v>
      </c>
      <c r="K18" s="248"/>
      <c r="L18" s="239"/>
      <c r="M18" s="8">
        <v>1162018.83</v>
      </c>
      <c r="N18" s="240">
        <v>1162321</v>
      </c>
      <c r="O18" s="72"/>
      <c r="P18" s="100"/>
      <c r="Q18" s="9">
        <f t="shared" si="12"/>
        <v>78000</v>
      </c>
      <c r="R18" s="9">
        <f t="shared" si="13"/>
        <v>78000</v>
      </c>
      <c r="S18" s="9">
        <f t="shared" si="14"/>
        <v>0</v>
      </c>
      <c r="T18" s="256">
        <v>46053</v>
      </c>
      <c r="U18" s="10"/>
      <c r="V18" s="23">
        <f t="shared" si="15"/>
        <v>0.79668810079143371</v>
      </c>
      <c r="W18" s="11">
        <f t="shared" si="16"/>
        <v>988148.98186173185</v>
      </c>
      <c r="X18" s="8">
        <v>926007.31</v>
      </c>
      <c r="Y18" s="9">
        <f t="shared" si="17"/>
        <v>62141.671861731797</v>
      </c>
      <c r="Z18" s="9">
        <f t="shared" si="18"/>
        <v>78000</v>
      </c>
      <c r="AA18" s="9">
        <f t="shared" si="19"/>
        <v>-15858.328138268203</v>
      </c>
      <c r="AB18" s="10"/>
      <c r="AC18" s="24">
        <v>4.81580760938704E-3</v>
      </c>
      <c r="AD18" s="11">
        <v>26.215474776687572</v>
      </c>
      <c r="AE18" s="8">
        <v>5443.63</v>
      </c>
      <c r="AF18" s="9">
        <f t="shared" si="20"/>
        <v>-5417.4145252233129</v>
      </c>
      <c r="AG18" s="10"/>
      <c r="AH18" s="11">
        <f t="shared" si="21"/>
        <v>988122.76638695516</v>
      </c>
      <c r="AI18" s="8">
        <v>920563.68</v>
      </c>
      <c r="AJ18" s="9">
        <f t="shared" si="23"/>
        <v>67559.08638695511</v>
      </c>
      <c r="AK18" s="10"/>
      <c r="AL18" s="25">
        <f t="shared" si="24"/>
        <v>252172.01813826815</v>
      </c>
      <c r="AM18" s="25">
        <f t="shared" si="25"/>
        <v>236313.68999999994</v>
      </c>
      <c r="AN18" s="25">
        <f t="shared" si="26"/>
        <v>15858.328138268203</v>
      </c>
      <c r="AO18" s="10"/>
      <c r="AP18" s="12">
        <v>1173232</v>
      </c>
      <c r="AQ18" s="12" t="str">
        <f t="shared" si="27"/>
        <v xml:space="preserve"> </v>
      </c>
      <c r="AR18" s="12">
        <f t="shared" si="28"/>
        <v>185083.01813826815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1240321</v>
      </c>
      <c r="BA18" s="15">
        <v>1162321</v>
      </c>
      <c r="BB18" s="15">
        <v>1240321</v>
      </c>
      <c r="BC18" s="15">
        <v>1162321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78000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641</v>
      </c>
      <c r="BW18" s="241">
        <v>0</v>
      </c>
      <c r="BX18" s="241">
        <v>5443.63</v>
      </c>
      <c r="BY18" s="241">
        <v>1130367</v>
      </c>
      <c r="BZ18" s="241">
        <v>5443.63</v>
      </c>
      <c r="CA18" s="241">
        <v>1130367</v>
      </c>
      <c r="CB18" s="242" t="s">
        <v>634</v>
      </c>
      <c r="CC18" s="247">
        <v>926007.31</v>
      </c>
      <c r="CD18" s="247">
        <v>920563.68</v>
      </c>
      <c r="CE18" s="247">
        <v>1173232</v>
      </c>
      <c r="CF18" s="247">
        <v>0</v>
      </c>
    </row>
    <row r="19" spans="1:84" x14ac:dyDescent="0.25">
      <c r="A19" s="253" t="s">
        <v>669</v>
      </c>
      <c r="B19" s="254" t="s">
        <v>670</v>
      </c>
      <c r="C19" s="254" t="s">
        <v>666</v>
      </c>
      <c r="D19" s="233"/>
      <c r="E19" s="234">
        <v>877954</v>
      </c>
      <c r="F19" s="235">
        <v>877954</v>
      </c>
      <c r="G19" s="255">
        <f>'Jobs-Ops'!G19</f>
        <v>0</v>
      </c>
      <c r="H19" s="113">
        <f>'Jobs-Ops'!H19</f>
        <v>0</v>
      </c>
      <c r="I19" s="104"/>
      <c r="J19" s="237">
        <v>877954</v>
      </c>
      <c r="K19" s="238"/>
      <c r="L19" s="239"/>
      <c r="M19" s="8">
        <v>740636.07</v>
      </c>
      <c r="N19" s="240">
        <v>790771.48</v>
      </c>
      <c r="O19" s="72"/>
      <c r="P19" s="100"/>
      <c r="Q19" s="9">
        <f t="shared" si="12"/>
        <v>87182.520000000019</v>
      </c>
      <c r="R19" s="9">
        <f t="shared" si="13"/>
        <v>81422</v>
      </c>
      <c r="S19" s="9">
        <f t="shared" si="14"/>
        <v>5760.5200000000186</v>
      </c>
      <c r="T19" s="256">
        <v>46022</v>
      </c>
      <c r="U19" s="10"/>
      <c r="V19" s="23">
        <f t="shared" si="15"/>
        <v>0.93659097315952777</v>
      </c>
      <c r="W19" s="11">
        <f t="shared" si="16"/>
        <v>822283.7912493</v>
      </c>
      <c r="X19" s="8">
        <v>740629.43</v>
      </c>
      <c r="Y19" s="9">
        <f t="shared" si="17"/>
        <v>81654.361249299953</v>
      </c>
      <c r="Z19" s="9">
        <f t="shared" si="18"/>
        <v>81422</v>
      </c>
      <c r="AA19" s="9">
        <f t="shared" si="19"/>
        <v>232.36124929995276</v>
      </c>
      <c r="AB19" s="10"/>
      <c r="AC19" s="24">
        <v>0</v>
      </c>
      <c r="AD19" s="11">
        <v>0</v>
      </c>
      <c r="AE19" s="8">
        <v>0</v>
      </c>
      <c r="AF19" s="9">
        <f t="shared" si="20"/>
        <v>0</v>
      </c>
      <c r="AG19" s="10"/>
      <c r="AH19" s="11">
        <f t="shared" si="21"/>
        <v>822283.7912493</v>
      </c>
      <c r="AI19" s="8">
        <v>740629.43</v>
      </c>
      <c r="AJ19" s="9">
        <f t="shared" si="23"/>
        <v>81654.361249299953</v>
      </c>
      <c r="AK19" s="10"/>
      <c r="AL19" s="25">
        <f t="shared" si="24"/>
        <v>55670.208750699996</v>
      </c>
      <c r="AM19" s="25">
        <f t="shared" si="25"/>
        <v>50142.04999999993</v>
      </c>
      <c r="AN19" s="25">
        <f t="shared" si="26"/>
        <v>5528.1587507000659</v>
      </c>
      <c r="AO19" s="10"/>
      <c r="AP19" s="12">
        <v>821544.2</v>
      </c>
      <c r="AQ19" s="12">
        <f t="shared" si="27"/>
        <v>739.59124930005055</v>
      </c>
      <c r="AR19" s="12" t="str">
        <f t="shared" si="28"/>
        <v xml:space="preserve"> </v>
      </c>
      <c r="AS19" s="241"/>
      <c r="AT19" s="242"/>
      <c r="AU19" s="241"/>
      <c r="AV19" s="241"/>
      <c r="AW19" s="243"/>
      <c r="AX19" s="242" t="s">
        <v>630</v>
      </c>
      <c r="AY19" s="242" t="s">
        <v>630</v>
      </c>
      <c r="AZ19" s="15">
        <v>877954</v>
      </c>
      <c r="BA19" s="15">
        <v>790771.48</v>
      </c>
      <c r="BB19" s="15">
        <v>877954</v>
      </c>
      <c r="BC19" s="15">
        <v>790771.48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81422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 t="s">
        <v>641</v>
      </c>
      <c r="BW19" s="241">
        <v>0</v>
      </c>
      <c r="BX19" s="241">
        <v>0</v>
      </c>
      <c r="BY19" s="241">
        <v>0</v>
      </c>
      <c r="BZ19" s="241">
        <v>0</v>
      </c>
      <c r="CA19" s="241">
        <v>0</v>
      </c>
      <c r="CB19" s="242" t="s">
        <v>634</v>
      </c>
      <c r="CC19" s="247">
        <v>740629.43</v>
      </c>
      <c r="CD19" s="247">
        <v>740629.43</v>
      </c>
      <c r="CE19" s="247">
        <v>821544.2</v>
      </c>
      <c r="CF19" s="247">
        <v>0</v>
      </c>
    </row>
    <row r="20" spans="1:84" x14ac:dyDescent="0.25">
      <c r="A20" s="253" t="s">
        <v>671</v>
      </c>
      <c r="B20" s="254" t="s">
        <v>672</v>
      </c>
      <c r="C20" s="254" t="s">
        <v>654</v>
      </c>
      <c r="D20" s="233"/>
      <c r="E20" s="234">
        <v>55135.37</v>
      </c>
      <c r="F20" s="235">
        <v>55135.37</v>
      </c>
      <c r="G20" s="255">
        <f>'Jobs-Ops'!G20</f>
        <v>0</v>
      </c>
      <c r="H20" s="113">
        <f>'Jobs-Ops'!H20</f>
        <v>0</v>
      </c>
      <c r="I20" s="104"/>
      <c r="J20" s="237">
        <v>55135.37</v>
      </c>
      <c r="K20" s="238"/>
      <c r="L20" s="239"/>
      <c r="M20" s="8">
        <v>49682.49</v>
      </c>
      <c r="N20" s="240">
        <v>49682.49</v>
      </c>
      <c r="O20" s="72"/>
      <c r="P20" s="100"/>
      <c r="Q20" s="9">
        <f t="shared" si="12"/>
        <v>5452.8800000000047</v>
      </c>
      <c r="R20" s="9">
        <f t="shared" si="13"/>
        <v>5500</v>
      </c>
      <c r="S20" s="9">
        <f t="shared" si="14"/>
        <v>-47.119999999995343</v>
      </c>
      <c r="T20" s="256">
        <v>46053</v>
      </c>
      <c r="U20" s="10"/>
      <c r="V20" s="23">
        <f t="shared" si="15"/>
        <v>1</v>
      </c>
      <c r="W20" s="11">
        <f t="shared" si="16"/>
        <v>55135.37</v>
      </c>
      <c r="X20" s="8">
        <v>49682.49</v>
      </c>
      <c r="Y20" s="9">
        <f t="shared" si="17"/>
        <v>5452.8800000000047</v>
      </c>
      <c r="Z20" s="9">
        <f t="shared" si="18"/>
        <v>5500</v>
      </c>
      <c r="AA20" s="9">
        <f t="shared" si="19"/>
        <v>-47.119999999995343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55135.37</v>
      </c>
      <c r="AI20" s="8">
        <v>49682.49</v>
      </c>
      <c r="AJ20" s="9">
        <f t="shared" si="23"/>
        <v>5452.8800000000047</v>
      </c>
      <c r="AK20" s="10"/>
      <c r="AL20" s="25">
        <f t="shared" si="24"/>
        <v>0</v>
      </c>
      <c r="AM20" s="25">
        <f t="shared" si="25"/>
        <v>0</v>
      </c>
      <c r="AN20" s="25">
        <f t="shared" si="26"/>
        <v>0</v>
      </c>
      <c r="AO20" s="10"/>
      <c r="AP20" s="12">
        <v>69173.34</v>
      </c>
      <c r="AQ20" s="12" t="str">
        <f t="shared" si="27"/>
        <v xml:space="preserve"> </v>
      </c>
      <c r="AR20" s="12">
        <f t="shared" si="28"/>
        <v>14037.969999999994</v>
      </c>
      <c r="AS20" s="241"/>
      <c r="AT20" s="242"/>
      <c r="AU20" s="241"/>
      <c r="AV20" s="241"/>
      <c r="AW20" s="243"/>
      <c r="AX20" s="242" t="s">
        <v>630</v>
      </c>
      <c r="AY20" s="242" t="s">
        <v>630</v>
      </c>
      <c r="AZ20" s="15">
        <v>55135.37</v>
      </c>
      <c r="BA20" s="15">
        <v>49682.49</v>
      </c>
      <c r="BB20" s="15">
        <v>55135.37</v>
      </c>
      <c r="BC20" s="15">
        <v>49682.49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5500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 t="s">
        <v>641</v>
      </c>
      <c r="BW20" s="241">
        <v>0</v>
      </c>
      <c r="BX20" s="241">
        <v>0</v>
      </c>
      <c r="BY20" s="241">
        <v>0</v>
      </c>
      <c r="BZ20" s="241">
        <v>0</v>
      </c>
      <c r="CA20" s="241">
        <v>0</v>
      </c>
      <c r="CB20" s="242" t="s">
        <v>634</v>
      </c>
      <c r="CC20" s="247">
        <v>49682.49</v>
      </c>
      <c r="CD20" s="247">
        <v>49682.49</v>
      </c>
      <c r="CE20" s="247">
        <v>69173.34</v>
      </c>
      <c r="CF20" s="247">
        <v>0</v>
      </c>
    </row>
    <row r="21" spans="1:84" x14ac:dyDescent="0.25">
      <c r="A21" s="253" t="s">
        <v>673</v>
      </c>
      <c r="B21" s="254" t="s">
        <v>674</v>
      </c>
      <c r="C21" s="254" t="s">
        <v>675</v>
      </c>
      <c r="D21" s="233"/>
      <c r="E21" s="234">
        <v>1390962</v>
      </c>
      <c r="F21" s="235">
        <v>1390962</v>
      </c>
      <c r="G21" s="255">
        <f>'Jobs-Ops'!G21</f>
        <v>0</v>
      </c>
      <c r="H21" s="113">
        <f>'Jobs-Ops'!H21</f>
        <v>0</v>
      </c>
      <c r="I21" s="104"/>
      <c r="J21" s="237">
        <v>1388000</v>
      </c>
      <c r="K21" s="238"/>
      <c r="L21" s="239"/>
      <c r="M21" s="8">
        <v>1320058.4099999999</v>
      </c>
      <c r="N21" s="240">
        <v>1325482</v>
      </c>
      <c r="O21" s="71"/>
      <c r="P21" s="100"/>
      <c r="Q21" s="9">
        <f t="shared" si="12"/>
        <v>62518</v>
      </c>
      <c r="R21" s="9">
        <f t="shared" si="13"/>
        <v>62518</v>
      </c>
      <c r="S21" s="9">
        <f t="shared" si="14"/>
        <v>0</v>
      </c>
      <c r="T21" s="256">
        <v>46225</v>
      </c>
      <c r="U21" s="10"/>
      <c r="V21" s="23">
        <f t="shared" si="15"/>
        <v>0.58126231061606271</v>
      </c>
      <c r="W21" s="11">
        <f t="shared" si="16"/>
        <v>806792.08713509503</v>
      </c>
      <c r="X21" s="8">
        <v>770452.73</v>
      </c>
      <c r="Y21" s="9">
        <f t="shared" si="17"/>
        <v>36339.357135095051</v>
      </c>
      <c r="Z21" s="9">
        <f t="shared" si="18"/>
        <v>62518</v>
      </c>
      <c r="AA21" s="9">
        <f t="shared" si="19"/>
        <v>-26178.642864904949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806792.08713509503</v>
      </c>
      <c r="AI21" s="8">
        <v>770452.73</v>
      </c>
      <c r="AJ21" s="9">
        <f t="shared" si="23"/>
        <v>36339.357135095051</v>
      </c>
      <c r="AK21" s="10"/>
      <c r="AL21" s="25">
        <f t="shared" si="24"/>
        <v>581207.91286490497</v>
      </c>
      <c r="AM21" s="25">
        <f t="shared" si="25"/>
        <v>555029.27</v>
      </c>
      <c r="AN21" s="25">
        <f t="shared" si="26"/>
        <v>26178.642864904949</v>
      </c>
      <c r="AO21" s="10"/>
      <c r="AP21" s="12">
        <v>1202831</v>
      </c>
      <c r="AQ21" s="12" t="str">
        <f t="shared" si="27"/>
        <v xml:space="preserve"> </v>
      </c>
      <c r="AR21" s="12">
        <f t="shared" si="28"/>
        <v>396038.91286490497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1388000</v>
      </c>
      <c r="BA21" s="15">
        <v>1325482</v>
      </c>
      <c r="BB21" s="15">
        <v>1388000</v>
      </c>
      <c r="BC21" s="15">
        <v>1325482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62518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 t="s">
        <v>641</v>
      </c>
      <c r="BW21" s="241">
        <v>0</v>
      </c>
      <c r="BX21" s="241">
        <v>0</v>
      </c>
      <c r="BY21" s="241">
        <v>0</v>
      </c>
      <c r="BZ21" s="241">
        <v>0</v>
      </c>
      <c r="CA21" s="241">
        <v>0</v>
      </c>
      <c r="CB21" s="242" t="s">
        <v>634</v>
      </c>
      <c r="CC21" s="247">
        <v>770452.73</v>
      </c>
      <c r="CD21" s="247">
        <v>770452.73</v>
      </c>
      <c r="CE21" s="247">
        <v>1202831</v>
      </c>
      <c r="CF21" s="247">
        <v>0</v>
      </c>
    </row>
    <row r="22" spans="1:84" x14ac:dyDescent="0.25">
      <c r="A22" s="253" t="s">
        <v>676</v>
      </c>
      <c r="B22" s="254" t="s">
        <v>677</v>
      </c>
      <c r="C22" s="254" t="s">
        <v>635</v>
      </c>
      <c r="D22" s="233"/>
      <c r="E22" s="234">
        <v>22713</v>
      </c>
      <c r="F22" s="235">
        <v>22713</v>
      </c>
      <c r="G22" s="255">
        <f>'Jobs-Ops'!G22</f>
        <v>0</v>
      </c>
      <c r="H22" s="113">
        <f>'Jobs-Ops'!H22</f>
        <v>0</v>
      </c>
      <c r="I22" s="104"/>
      <c r="J22" s="237">
        <v>22713</v>
      </c>
      <c r="K22" s="238"/>
      <c r="L22" s="239"/>
      <c r="M22" s="8">
        <v>14400</v>
      </c>
      <c r="N22" s="240">
        <v>16128</v>
      </c>
      <c r="O22" s="71"/>
      <c r="P22" s="100"/>
      <c r="Q22" s="9">
        <f t="shared" si="12"/>
        <v>6585</v>
      </c>
      <c r="R22" s="9">
        <f t="shared" si="13"/>
        <v>0</v>
      </c>
      <c r="S22" s="9">
        <f t="shared" si="14"/>
        <v>6585</v>
      </c>
      <c r="T22" s="256">
        <v>46053</v>
      </c>
      <c r="U22" s="10"/>
      <c r="V22" s="23">
        <f t="shared" si="15"/>
        <v>0.9464285714285714</v>
      </c>
      <c r="W22" s="11">
        <f t="shared" si="16"/>
        <v>21496.232142857141</v>
      </c>
      <c r="X22" s="8">
        <v>15264</v>
      </c>
      <c r="Y22" s="9">
        <f t="shared" si="17"/>
        <v>6232.2321428571413</v>
      </c>
      <c r="Z22" s="9">
        <f t="shared" si="18"/>
        <v>0</v>
      </c>
      <c r="AA22" s="9">
        <f t="shared" si="19"/>
        <v>6232.2321428571413</v>
      </c>
      <c r="AB22" s="10"/>
      <c r="AC22" s="24">
        <v>0</v>
      </c>
      <c r="AD22" s="11">
        <v>0</v>
      </c>
      <c r="AE22" s="8">
        <v>0</v>
      </c>
      <c r="AF22" s="9">
        <f t="shared" si="20"/>
        <v>0</v>
      </c>
      <c r="AG22" s="10"/>
      <c r="AH22" s="11">
        <f t="shared" si="21"/>
        <v>21496.232142857141</v>
      </c>
      <c r="AI22" s="8">
        <v>15264</v>
      </c>
      <c r="AJ22" s="9">
        <f t="shared" si="23"/>
        <v>6232.2321428571413</v>
      </c>
      <c r="AK22" s="10"/>
      <c r="AL22" s="25">
        <f t="shared" si="24"/>
        <v>1216.7678571428587</v>
      </c>
      <c r="AM22" s="25">
        <f t="shared" si="25"/>
        <v>864</v>
      </c>
      <c r="AN22" s="25">
        <f t="shared" si="26"/>
        <v>352.7678571428587</v>
      </c>
      <c r="AO22" s="10"/>
      <c r="AP22" s="12">
        <v>22713</v>
      </c>
      <c r="AQ22" s="12" t="str">
        <f t="shared" si="27"/>
        <v xml:space="preserve"> </v>
      </c>
      <c r="AR22" s="12">
        <f t="shared" si="28"/>
        <v>1216.7678571428587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22713</v>
      </c>
      <c r="BA22" s="15">
        <v>16128</v>
      </c>
      <c r="BB22" s="15">
        <v>22713</v>
      </c>
      <c r="BC22" s="15">
        <v>16128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0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 t="s">
        <v>641</v>
      </c>
      <c r="BW22" s="241">
        <v>0</v>
      </c>
      <c r="BX22" s="241">
        <v>0</v>
      </c>
      <c r="BY22" s="241">
        <v>0</v>
      </c>
      <c r="BZ22" s="241">
        <v>0</v>
      </c>
      <c r="CA22" s="241">
        <v>0</v>
      </c>
      <c r="CB22" s="242" t="s">
        <v>634</v>
      </c>
      <c r="CC22" s="247">
        <v>15264</v>
      </c>
      <c r="CD22" s="247">
        <v>15264</v>
      </c>
      <c r="CE22" s="247">
        <v>22713</v>
      </c>
      <c r="CF22" s="247">
        <v>0</v>
      </c>
    </row>
    <row r="23" spans="1:84" x14ac:dyDescent="0.25">
      <c r="A23" s="253" t="s">
        <v>678</v>
      </c>
      <c r="B23" s="254" t="s">
        <v>679</v>
      </c>
      <c r="C23" s="254" t="s">
        <v>660</v>
      </c>
      <c r="D23" s="233"/>
      <c r="E23" s="234">
        <v>13744000</v>
      </c>
      <c r="F23" s="235">
        <v>13744000</v>
      </c>
      <c r="G23" s="255">
        <f>'Jobs-Ops'!G23</f>
        <v>0</v>
      </c>
      <c r="H23" s="113">
        <f>'Jobs-Ops'!H23</f>
        <v>0</v>
      </c>
      <c r="I23" s="104"/>
      <c r="J23" s="237">
        <v>13744000</v>
      </c>
      <c r="K23" s="238"/>
      <c r="L23" s="239"/>
      <c r="M23" s="8">
        <v>13542264.779999999</v>
      </c>
      <c r="N23" s="240">
        <v>13491127</v>
      </c>
      <c r="O23" s="71"/>
      <c r="P23" s="100"/>
      <c r="Q23" s="9">
        <f t="shared" si="12"/>
        <v>252873</v>
      </c>
      <c r="R23" s="9">
        <f t="shared" si="13"/>
        <v>252873</v>
      </c>
      <c r="S23" s="9">
        <f t="shared" si="14"/>
        <v>0</v>
      </c>
      <c r="T23" s="256">
        <v>46418</v>
      </c>
      <c r="U23" s="10"/>
      <c r="V23" s="23">
        <f t="shared" si="15"/>
        <v>5.9309196333264078E-2</v>
      </c>
      <c r="W23" s="11">
        <f t="shared" si="16"/>
        <v>800147.9</v>
      </c>
      <c r="X23" s="8">
        <v>800147.9</v>
      </c>
      <c r="Y23" s="9">
        <f t="shared" si="17"/>
        <v>0</v>
      </c>
      <c r="Z23" s="9">
        <f t="shared" si="18"/>
        <v>252873</v>
      </c>
      <c r="AA23" s="9">
        <f t="shared" si="19"/>
        <v>-252873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800147.9</v>
      </c>
      <c r="AI23" s="8">
        <v>800147.9</v>
      </c>
      <c r="AJ23" s="9">
        <f t="shared" si="23"/>
        <v>0</v>
      </c>
      <c r="AK23" s="10"/>
      <c r="AL23" s="25">
        <f t="shared" si="24"/>
        <v>12943852.1</v>
      </c>
      <c r="AM23" s="25">
        <f t="shared" si="25"/>
        <v>12690979.1</v>
      </c>
      <c r="AN23" s="25">
        <f t="shared" si="26"/>
        <v>252873</v>
      </c>
      <c r="AO23" s="10"/>
      <c r="AP23" s="12">
        <v>3397050</v>
      </c>
      <c r="AQ23" s="12" t="str">
        <f t="shared" si="27"/>
        <v xml:space="preserve"> </v>
      </c>
      <c r="AR23" s="12">
        <f t="shared" si="28"/>
        <v>2596902.1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13744000</v>
      </c>
      <c r="BA23" s="15">
        <v>13491127</v>
      </c>
      <c r="BB23" s="15">
        <v>13744000</v>
      </c>
      <c r="BC23" s="15">
        <v>13491127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252873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641</v>
      </c>
      <c r="BW23" s="241">
        <v>0</v>
      </c>
      <c r="BX23" s="241">
        <v>0</v>
      </c>
      <c r="BY23" s="241">
        <v>0</v>
      </c>
      <c r="BZ23" s="241">
        <v>0</v>
      </c>
      <c r="CA23" s="241">
        <v>0</v>
      </c>
      <c r="CB23" s="242" t="s">
        <v>634</v>
      </c>
      <c r="CC23" s="247">
        <v>800147.9</v>
      </c>
      <c r="CD23" s="247">
        <v>800147.9</v>
      </c>
      <c r="CE23" s="247">
        <v>3397050</v>
      </c>
      <c r="CF23" s="247">
        <v>0</v>
      </c>
    </row>
    <row r="24" spans="1:84" x14ac:dyDescent="0.25">
      <c r="A24" s="253" t="s">
        <v>680</v>
      </c>
      <c r="B24" s="254" t="s">
        <v>681</v>
      </c>
      <c r="C24" s="254" t="s">
        <v>682</v>
      </c>
      <c r="D24" s="233"/>
      <c r="E24" s="234">
        <v>775000</v>
      </c>
      <c r="F24" s="235">
        <v>775000</v>
      </c>
      <c r="G24" s="255">
        <f>'Jobs-Ops'!G24</f>
        <v>0</v>
      </c>
      <c r="H24" s="113">
        <f>'Jobs-Ops'!H24</f>
        <v>0</v>
      </c>
      <c r="I24" s="104"/>
      <c r="J24" s="237">
        <v>775000</v>
      </c>
      <c r="K24" s="238"/>
      <c r="L24" s="239"/>
      <c r="M24" s="8">
        <v>731359.87</v>
      </c>
      <c r="N24" s="240">
        <v>719260</v>
      </c>
      <c r="O24" s="71"/>
      <c r="P24" s="100"/>
      <c r="Q24" s="9">
        <f t="shared" si="12"/>
        <v>55740</v>
      </c>
      <c r="R24" s="9">
        <f t="shared" si="13"/>
        <v>55740</v>
      </c>
      <c r="S24" s="9">
        <f t="shared" si="14"/>
        <v>0</v>
      </c>
      <c r="T24" s="256">
        <v>46081</v>
      </c>
      <c r="U24" s="10"/>
      <c r="V24" s="23">
        <f t="shared" si="15"/>
        <v>0.39540043934043317</v>
      </c>
      <c r="W24" s="11">
        <f t="shared" si="16"/>
        <v>306435.3404888357</v>
      </c>
      <c r="X24" s="8">
        <v>284395.71999999997</v>
      </c>
      <c r="Y24" s="9">
        <f t="shared" si="17"/>
        <v>22039.620488835732</v>
      </c>
      <c r="Z24" s="9">
        <f t="shared" si="18"/>
        <v>55740</v>
      </c>
      <c r="AA24" s="9">
        <f t="shared" si="19"/>
        <v>-33700.379511164268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306435.3404888357</v>
      </c>
      <c r="AI24" s="8">
        <v>284395.71999999997</v>
      </c>
      <c r="AJ24" s="9">
        <f t="shared" si="23"/>
        <v>22039.620488835732</v>
      </c>
      <c r="AK24" s="10"/>
      <c r="AL24" s="25">
        <f t="shared" si="24"/>
        <v>468564.6595111643</v>
      </c>
      <c r="AM24" s="25">
        <f t="shared" si="25"/>
        <v>434864.28</v>
      </c>
      <c r="AN24" s="25">
        <f t="shared" si="26"/>
        <v>33700.379511164268</v>
      </c>
      <c r="AO24" s="10"/>
      <c r="AP24" s="12">
        <v>727304</v>
      </c>
      <c r="AQ24" s="12" t="str">
        <f t="shared" si="27"/>
        <v xml:space="preserve"> </v>
      </c>
      <c r="AR24" s="12">
        <f t="shared" si="28"/>
        <v>420868.6595111643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775000</v>
      </c>
      <c r="BA24" s="15">
        <v>719260</v>
      </c>
      <c r="BB24" s="15">
        <v>775000</v>
      </c>
      <c r="BC24" s="15">
        <v>719260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55740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 t="s">
        <v>641</v>
      </c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634</v>
      </c>
      <c r="CC24" s="247">
        <v>284395.71999999997</v>
      </c>
      <c r="CD24" s="247">
        <v>284395.71999999997</v>
      </c>
      <c r="CE24" s="247">
        <v>727304</v>
      </c>
      <c r="CF24" s="247">
        <v>0</v>
      </c>
    </row>
    <row r="25" spans="1:84" x14ac:dyDescent="0.25">
      <c r="A25" s="253" t="s">
        <v>683</v>
      </c>
      <c r="B25" s="254" t="s">
        <v>684</v>
      </c>
      <c r="C25" s="254" t="s">
        <v>685</v>
      </c>
      <c r="D25" s="233"/>
      <c r="E25" s="234">
        <v>3728694.68</v>
      </c>
      <c r="F25" s="235">
        <v>3728694.68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3728694.68</v>
      </c>
      <c r="K25" s="248"/>
      <c r="L25" s="239"/>
      <c r="M25" s="8">
        <v>3497175.47</v>
      </c>
      <c r="N25" s="240">
        <f t="shared" si="11"/>
        <v>3497175.47</v>
      </c>
      <c r="O25" s="71"/>
      <c r="P25" s="100"/>
      <c r="Q25" s="9">
        <f t="shared" si="12"/>
        <v>231519.20999999996</v>
      </c>
      <c r="R25" s="9">
        <f t="shared" si="13"/>
        <v>231623</v>
      </c>
      <c r="S25" s="9">
        <f t="shared" si="14"/>
        <v>-103.79000000003725</v>
      </c>
      <c r="T25" s="256"/>
      <c r="U25" s="10"/>
      <c r="V25" s="23">
        <f t="shared" si="15"/>
        <v>0.2857604482739895</v>
      </c>
      <c r="W25" s="11">
        <f t="shared" si="16"/>
        <v>1065513.46323364</v>
      </c>
      <c r="X25" s="8">
        <v>999354.43</v>
      </c>
      <c r="Y25" s="9">
        <f t="shared" si="17"/>
        <v>66159.033233639901</v>
      </c>
      <c r="Z25" s="9">
        <f t="shared" si="18"/>
        <v>231623</v>
      </c>
      <c r="AA25" s="9">
        <f t="shared" si="19"/>
        <v>-165463.9667663601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1065513.46323364</v>
      </c>
      <c r="AI25" s="8">
        <v>999354.43</v>
      </c>
      <c r="AJ25" s="9">
        <f t="shared" si="23"/>
        <v>66159.033233639901</v>
      </c>
      <c r="AK25" s="10"/>
      <c r="AL25" s="25">
        <f t="shared" si="24"/>
        <v>2663181.2167663602</v>
      </c>
      <c r="AM25" s="25">
        <f t="shared" si="25"/>
        <v>2497821.04</v>
      </c>
      <c r="AN25" s="25">
        <f t="shared" si="26"/>
        <v>165360.17676636006</v>
      </c>
      <c r="AO25" s="10"/>
      <c r="AP25" s="12">
        <v>2216800</v>
      </c>
      <c r="AQ25" s="12" t="str">
        <f t="shared" si="27"/>
        <v xml:space="preserve"> </v>
      </c>
      <c r="AR25" s="12">
        <f t="shared" si="28"/>
        <v>1151286.53676636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231623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634</v>
      </c>
      <c r="CC25" s="247">
        <v>999354.43</v>
      </c>
      <c r="CD25" s="247">
        <v>999354.43</v>
      </c>
      <c r="CE25" s="247">
        <v>2216800</v>
      </c>
      <c r="CF25" s="247">
        <v>0</v>
      </c>
    </row>
    <row r="26" spans="1:84" x14ac:dyDescent="0.25">
      <c r="A26" s="253" t="s">
        <v>686</v>
      </c>
      <c r="B26" s="254" t="s">
        <v>687</v>
      </c>
      <c r="C26" s="254" t="s">
        <v>635</v>
      </c>
      <c r="D26" s="233"/>
      <c r="E26" s="234">
        <v>363833</v>
      </c>
      <c r="F26" s="235">
        <v>363833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363833</v>
      </c>
      <c r="K26" s="248"/>
      <c r="L26" s="239"/>
      <c r="M26" s="8">
        <v>336065.51</v>
      </c>
      <c r="N26" s="240">
        <f t="shared" si="11"/>
        <v>336065.51</v>
      </c>
      <c r="O26" s="71"/>
      <c r="P26" s="100"/>
      <c r="Q26" s="9">
        <f t="shared" si="12"/>
        <v>27767.489999999991</v>
      </c>
      <c r="R26" s="9">
        <f t="shared" si="13"/>
        <v>0</v>
      </c>
      <c r="S26" s="9">
        <f t="shared" si="14"/>
        <v>27767.489999999991</v>
      </c>
      <c r="T26" s="256"/>
      <c r="U26" s="10"/>
      <c r="V26" s="23">
        <f t="shared" si="15"/>
        <v>2.1787984134402843E-2</v>
      </c>
      <c r="W26" s="11">
        <f t="shared" si="16"/>
        <v>7322.19</v>
      </c>
      <c r="X26" s="8">
        <v>7322.19</v>
      </c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7322.19</v>
      </c>
      <c r="AI26" s="8">
        <v>7322.19</v>
      </c>
      <c r="AJ26" s="9">
        <f t="shared" si="23"/>
        <v>0</v>
      </c>
      <c r="AK26" s="10"/>
      <c r="AL26" s="25">
        <f t="shared" si="24"/>
        <v>356510.81</v>
      </c>
      <c r="AM26" s="25">
        <f t="shared" si="25"/>
        <v>328743.32</v>
      </c>
      <c r="AN26" s="25">
        <f t="shared" si="26"/>
        <v>27767.489999999991</v>
      </c>
      <c r="AO26" s="10"/>
      <c r="AP26" s="12">
        <v>29650</v>
      </c>
      <c r="AQ26" s="12" t="str">
        <f t="shared" si="27"/>
        <v xml:space="preserve"> </v>
      </c>
      <c r="AR26" s="12">
        <f t="shared" si="28"/>
        <v>22327.81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634</v>
      </c>
      <c r="CC26" s="247">
        <v>7322.19</v>
      </c>
      <c r="CD26" s="247">
        <v>7322.19</v>
      </c>
      <c r="CE26" s="247">
        <v>29650</v>
      </c>
      <c r="CF26" s="247">
        <v>0</v>
      </c>
    </row>
    <row r="27" spans="1:84" x14ac:dyDescent="0.25">
      <c r="A27" s="253" t="s">
        <v>688</v>
      </c>
      <c r="B27" s="254" t="s">
        <v>689</v>
      </c>
      <c r="C27" s="254" t="s">
        <v>635</v>
      </c>
      <c r="D27" s="233"/>
      <c r="E27" s="234">
        <v>6860</v>
      </c>
      <c r="F27" s="235">
        <v>6860</v>
      </c>
      <c r="G27" s="255">
        <f>'Jobs-Ops'!G27</f>
        <v>0</v>
      </c>
      <c r="H27" s="113">
        <f>'Jobs-Ops'!H27</f>
        <v>0</v>
      </c>
      <c r="I27" s="104"/>
      <c r="J27" s="237">
        <f t="shared" si="10"/>
        <v>6860</v>
      </c>
      <c r="K27" s="238"/>
      <c r="L27" s="239"/>
      <c r="M27" s="8">
        <v>4928.2299999999996</v>
      </c>
      <c r="N27" s="240">
        <f t="shared" si="11"/>
        <v>4928.2299999999996</v>
      </c>
      <c r="O27" s="71"/>
      <c r="P27" s="100"/>
      <c r="Q27" s="9">
        <f t="shared" si="12"/>
        <v>1931.7700000000004</v>
      </c>
      <c r="R27" s="9">
        <f t="shared" si="13"/>
        <v>0</v>
      </c>
      <c r="S27" s="9">
        <f t="shared" si="14"/>
        <v>1931.7700000000004</v>
      </c>
      <c r="T27" s="256"/>
      <c r="U27" s="10"/>
      <c r="V27" s="23">
        <f t="shared" si="15"/>
        <v>0.92706915058753359</v>
      </c>
      <c r="W27" s="11">
        <f t="shared" si="16"/>
        <v>6359.6943730304802</v>
      </c>
      <c r="X27" s="8">
        <v>4568.8100000000004</v>
      </c>
      <c r="Y27" s="9">
        <f t="shared" si="17"/>
        <v>1790.8843730304798</v>
      </c>
      <c r="Z27" s="9">
        <f t="shared" si="18"/>
        <v>0</v>
      </c>
      <c r="AA27" s="9">
        <f t="shared" si="19"/>
        <v>1790.8843730304798</v>
      </c>
      <c r="AB27" s="10"/>
      <c r="AC27" s="24">
        <v>0</v>
      </c>
      <c r="AD27" s="11">
        <v>0</v>
      </c>
      <c r="AE27" s="8">
        <v>0</v>
      </c>
      <c r="AF27" s="9">
        <f t="shared" si="20"/>
        <v>0</v>
      </c>
      <c r="AG27" s="10"/>
      <c r="AH27" s="11">
        <f t="shared" si="21"/>
        <v>6359.6943730304802</v>
      </c>
      <c r="AI27" s="8">
        <v>4568.8100000000004</v>
      </c>
      <c r="AJ27" s="9">
        <f t="shared" si="23"/>
        <v>1790.8843730304798</v>
      </c>
      <c r="AK27" s="10"/>
      <c r="AL27" s="25">
        <f t="shared" si="24"/>
        <v>500.30562696951984</v>
      </c>
      <c r="AM27" s="25">
        <f t="shared" si="25"/>
        <v>359.41999999999916</v>
      </c>
      <c r="AN27" s="25">
        <f t="shared" si="26"/>
        <v>140.88562696952067</v>
      </c>
      <c r="AO27" s="10"/>
      <c r="AP27" s="12">
        <v>6860</v>
      </c>
      <c r="AQ27" s="12" t="str">
        <f t="shared" si="27"/>
        <v xml:space="preserve"> </v>
      </c>
      <c r="AR27" s="12">
        <f t="shared" si="28"/>
        <v>500.30562696951984</v>
      </c>
      <c r="AS27" s="241"/>
      <c r="AT27" s="242"/>
      <c r="AU27" s="241"/>
      <c r="AV27" s="241"/>
      <c r="AW27" s="243"/>
      <c r="AX27" s="242"/>
      <c r="AY27" s="242"/>
      <c r="AZ27" s="241">
        <v>0</v>
      </c>
      <c r="BA27" s="241">
        <v>0</v>
      </c>
      <c r="BB27" s="241">
        <v>0</v>
      </c>
      <c r="BC27" s="241">
        <v>0</v>
      </c>
      <c r="BD27" s="241">
        <v>0</v>
      </c>
      <c r="BE27" s="241">
        <v>0</v>
      </c>
      <c r="BF27" s="241"/>
      <c r="BG27" s="241">
        <v>1</v>
      </c>
      <c r="BH27" s="241">
        <v>0</v>
      </c>
      <c r="BI27" s="241">
        <v>0</v>
      </c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>
        <v>0</v>
      </c>
      <c r="BX27" s="241">
        <v>0</v>
      </c>
      <c r="BY27" s="241">
        <v>0</v>
      </c>
      <c r="BZ27" s="241">
        <v>0</v>
      </c>
      <c r="CA27" s="241">
        <v>0</v>
      </c>
      <c r="CB27" s="242" t="s">
        <v>634</v>
      </c>
      <c r="CC27" s="247">
        <v>4568.8100000000004</v>
      </c>
      <c r="CD27" s="247">
        <v>4568.8100000000004</v>
      </c>
      <c r="CE27" s="247">
        <v>6860</v>
      </c>
      <c r="CF27" s="247">
        <v>0</v>
      </c>
    </row>
    <row r="28" spans="1:84" x14ac:dyDescent="0.25">
      <c r="A28" s="253" t="s">
        <v>690</v>
      </c>
      <c r="B28" s="254" t="s">
        <v>691</v>
      </c>
      <c r="C28" s="254" t="s">
        <v>654</v>
      </c>
      <c r="D28" s="233"/>
      <c r="E28" s="234">
        <v>0</v>
      </c>
      <c r="F28" s="235">
        <v>0</v>
      </c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>
        <v>0</v>
      </c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/>
      <c r="U28" s="10"/>
      <c r="V28" s="23">
        <f t="shared" si="15"/>
        <v>0</v>
      </c>
      <c r="W28" s="11">
        <f t="shared" si="16"/>
        <v>0</v>
      </c>
      <c r="X28" s="8">
        <v>0</v>
      </c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>
        <v>0</v>
      </c>
      <c r="AD28" s="11">
        <v>0</v>
      </c>
      <c r="AE28" s="8">
        <v>0</v>
      </c>
      <c r="AF28" s="9">
        <f t="shared" si="20"/>
        <v>0</v>
      </c>
      <c r="AG28" s="10"/>
      <c r="AH28" s="11">
        <f t="shared" si="21"/>
        <v>0</v>
      </c>
      <c r="AI28" s="8">
        <v>0</v>
      </c>
      <c r="AJ28" s="9">
        <f t="shared" si="23"/>
        <v>0</v>
      </c>
      <c r="AK28" s="10"/>
      <c r="AL28" s="25">
        <f t="shared" si="24"/>
        <v>0</v>
      </c>
      <c r="AM28" s="25">
        <f t="shared" si="25"/>
        <v>0</v>
      </c>
      <c r="AN28" s="25">
        <f t="shared" si="26"/>
        <v>0</v>
      </c>
      <c r="AO28" s="10"/>
      <c r="AP28" s="12">
        <v>0</v>
      </c>
      <c r="AQ28" s="12">
        <f t="shared" si="27"/>
        <v>0</v>
      </c>
      <c r="AR28" s="12">
        <f t="shared" si="28"/>
        <v>0</v>
      </c>
      <c r="AS28" s="241"/>
      <c r="AT28" s="242"/>
      <c r="AU28" s="241"/>
      <c r="AV28" s="241"/>
      <c r="AW28" s="243"/>
      <c r="AX28" s="242"/>
      <c r="AY28" s="242"/>
      <c r="AZ28" s="241">
        <v>0</v>
      </c>
      <c r="BA28" s="241">
        <v>0</v>
      </c>
      <c r="BB28" s="241">
        <v>0</v>
      </c>
      <c r="BC28" s="241">
        <v>0</v>
      </c>
      <c r="BD28" s="241">
        <v>0</v>
      </c>
      <c r="BE28" s="241">
        <v>0</v>
      </c>
      <c r="BF28" s="241"/>
      <c r="BG28" s="241">
        <v>1</v>
      </c>
      <c r="BH28" s="241">
        <v>0</v>
      </c>
      <c r="BI28" s="241">
        <v>0</v>
      </c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>
        <v>0</v>
      </c>
      <c r="BX28" s="241">
        <v>0</v>
      </c>
      <c r="BY28" s="241">
        <v>0</v>
      </c>
      <c r="BZ28" s="241">
        <v>0</v>
      </c>
      <c r="CA28" s="241">
        <v>0</v>
      </c>
      <c r="CB28" s="242" t="s">
        <v>634</v>
      </c>
      <c r="CC28" s="247">
        <v>0</v>
      </c>
      <c r="CD28" s="247">
        <v>0</v>
      </c>
      <c r="CE28" s="247">
        <v>0</v>
      </c>
      <c r="CF28" s="247">
        <v>0</v>
      </c>
    </row>
    <row r="29" spans="1:84" x14ac:dyDescent="0.25">
      <c r="A29" s="253" t="s">
        <v>692</v>
      </c>
      <c r="B29" s="254" t="s">
        <v>693</v>
      </c>
      <c r="C29" s="254" t="s">
        <v>666</v>
      </c>
      <c r="D29" s="233"/>
      <c r="E29" s="234">
        <v>218842</v>
      </c>
      <c r="F29" s="235">
        <v>218842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218842</v>
      </c>
      <c r="K29" s="238"/>
      <c r="L29" s="239"/>
      <c r="M29" s="8">
        <v>190278.5</v>
      </c>
      <c r="N29" s="240">
        <f t="shared" si="11"/>
        <v>190278.5</v>
      </c>
      <c r="O29" s="71"/>
      <c r="P29" s="100"/>
      <c r="Q29" s="9">
        <f t="shared" si="12"/>
        <v>28563.5</v>
      </c>
      <c r="R29" s="9">
        <f t="shared" si="13"/>
        <v>0</v>
      </c>
      <c r="S29" s="9">
        <f t="shared" si="14"/>
        <v>28563.5</v>
      </c>
      <c r="T29" s="256"/>
      <c r="U29" s="10"/>
      <c r="V29" s="23">
        <f t="shared" si="15"/>
        <v>4.8744340532430094E-3</v>
      </c>
      <c r="W29" s="11">
        <f t="shared" si="16"/>
        <v>927.5</v>
      </c>
      <c r="X29" s="8">
        <v>927.5</v>
      </c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>
        <v>0</v>
      </c>
      <c r="AD29" s="11">
        <v>0</v>
      </c>
      <c r="AE29" s="8">
        <v>0</v>
      </c>
      <c r="AF29" s="9">
        <f t="shared" si="20"/>
        <v>0</v>
      </c>
      <c r="AG29" s="10"/>
      <c r="AH29" s="11">
        <f t="shared" si="21"/>
        <v>927.5</v>
      </c>
      <c r="AI29" s="8">
        <v>927.5</v>
      </c>
      <c r="AJ29" s="9">
        <f t="shared" si="23"/>
        <v>0</v>
      </c>
      <c r="AK29" s="10"/>
      <c r="AL29" s="25">
        <f t="shared" si="24"/>
        <v>217914.5</v>
      </c>
      <c r="AM29" s="25">
        <f t="shared" si="25"/>
        <v>189351</v>
      </c>
      <c r="AN29" s="25">
        <f t="shared" si="26"/>
        <v>28563.5</v>
      </c>
      <c r="AO29" s="10"/>
      <c r="AP29" s="12">
        <v>0</v>
      </c>
      <c r="AQ29" s="12">
        <f t="shared" si="27"/>
        <v>927.5</v>
      </c>
      <c r="AR29" s="12" t="str">
        <f t="shared" si="28"/>
        <v xml:space="preserve"> 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1</v>
      </c>
      <c r="BH29" s="241">
        <v>0</v>
      </c>
      <c r="BI29" s="241">
        <v>0</v>
      </c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>
        <v>0</v>
      </c>
      <c r="BX29" s="241">
        <v>0</v>
      </c>
      <c r="BY29" s="241">
        <v>0</v>
      </c>
      <c r="BZ29" s="241">
        <v>0</v>
      </c>
      <c r="CA29" s="241">
        <v>0</v>
      </c>
      <c r="CB29" s="242" t="s">
        <v>634</v>
      </c>
      <c r="CC29" s="247">
        <v>927.5</v>
      </c>
      <c r="CD29" s="247">
        <v>927.5</v>
      </c>
      <c r="CE29" s="247">
        <v>0</v>
      </c>
      <c r="CF29" s="247">
        <v>0</v>
      </c>
    </row>
    <row r="30" spans="1:84" x14ac:dyDescent="0.25">
      <c r="A30" s="253" t="s">
        <v>694</v>
      </c>
      <c r="B30" s="254" t="s">
        <v>695</v>
      </c>
      <c r="C30" s="254" t="s">
        <v>654</v>
      </c>
      <c r="D30" s="233"/>
      <c r="E30" s="234">
        <v>5084.9399999999996</v>
      </c>
      <c r="F30" s="235">
        <v>5084.9399999999996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5084.9399999999996</v>
      </c>
      <c r="K30" s="238"/>
      <c r="L30" s="239"/>
      <c r="M30" s="8">
        <v>4465.6099999999997</v>
      </c>
      <c r="N30" s="240">
        <f t="shared" si="11"/>
        <v>4465.6099999999997</v>
      </c>
      <c r="O30" s="71"/>
      <c r="P30" s="100"/>
      <c r="Q30" s="9">
        <f t="shared" si="12"/>
        <v>619.32999999999993</v>
      </c>
      <c r="R30" s="9">
        <f t="shared" si="13"/>
        <v>0</v>
      </c>
      <c r="S30" s="9">
        <f t="shared" si="14"/>
        <v>619.32999999999993</v>
      </c>
      <c r="T30" s="256"/>
      <c r="U30" s="10"/>
      <c r="V30" s="23">
        <f t="shared" si="15"/>
        <v>1</v>
      </c>
      <c r="W30" s="11">
        <f t="shared" si="16"/>
        <v>5084.9399999999996</v>
      </c>
      <c r="X30" s="8">
        <v>4465.6099999999997</v>
      </c>
      <c r="Y30" s="9">
        <f t="shared" si="17"/>
        <v>619.32999999999993</v>
      </c>
      <c r="Z30" s="9">
        <f t="shared" si="18"/>
        <v>0</v>
      </c>
      <c r="AA30" s="9">
        <f t="shared" si="19"/>
        <v>619.32999999999993</v>
      </c>
      <c r="AB30" s="10"/>
      <c r="AC30" s="24">
        <v>0</v>
      </c>
      <c r="AD30" s="11">
        <v>0</v>
      </c>
      <c r="AE30" s="8">
        <v>0</v>
      </c>
      <c r="AF30" s="9">
        <f t="shared" si="20"/>
        <v>0</v>
      </c>
      <c r="AG30" s="10"/>
      <c r="AH30" s="11">
        <f t="shared" si="21"/>
        <v>5084.9399999999996</v>
      </c>
      <c r="AI30" s="8">
        <v>4465.6099999999997</v>
      </c>
      <c r="AJ30" s="9">
        <f t="shared" si="23"/>
        <v>619.32999999999993</v>
      </c>
      <c r="AK30" s="10"/>
      <c r="AL30" s="25">
        <f t="shared" si="24"/>
        <v>0</v>
      </c>
      <c r="AM30" s="25">
        <f t="shared" si="25"/>
        <v>0</v>
      </c>
      <c r="AN30" s="25">
        <f t="shared" si="26"/>
        <v>0</v>
      </c>
      <c r="AO30" s="10"/>
      <c r="AP30" s="12">
        <v>5084.9399999999996</v>
      </c>
      <c r="AQ30" s="12">
        <f t="shared" si="27"/>
        <v>0</v>
      </c>
      <c r="AR30" s="12">
        <f t="shared" si="28"/>
        <v>0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1</v>
      </c>
      <c r="BH30" s="241">
        <v>0</v>
      </c>
      <c r="BI30" s="241">
        <v>0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0</v>
      </c>
      <c r="BY30" s="241">
        <v>0</v>
      </c>
      <c r="BZ30" s="241">
        <v>0</v>
      </c>
      <c r="CA30" s="241">
        <v>0</v>
      </c>
      <c r="CB30" s="242" t="s">
        <v>634</v>
      </c>
      <c r="CC30" s="247">
        <v>4465.6099999999997</v>
      </c>
      <c r="CD30" s="247">
        <v>4465.6099999999997</v>
      </c>
      <c r="CE30" s="247">
        <v>5084.9399999999996</v>
      </c>
      <c r="CF30" s="247">
        <v>0</v>
      </c>
    </row>
    <row r="31" spans="1:84" x14ac:dyDescent="0.25">
      <c r="A31" s="253"/>
      <c r="B31" s="93" t="s">
        <v>696</v>
      </c>
      <c r="C31" s="254"/>
      <c r="D31" s="233"/>
      <c r="E31" s="276">
        <f>SUM(E8:E30)</f>
        <v>119782878.89</v>
      </c>
      <c r="F31" s="266">
        <f>SUM(F8:F30)</f>
        <v>119782878.89</v>
      </c>
      <c r="G31" s="255">
        <f>'Jobs-Ops'!G31</f>
        <v>0</v>
      </c>
      <c r="H31" s="113">
        <f>'Jobs-Ops'!H31</f>
        <v>0</v>
      </c>
      <c r="I31" s="104"/>
      <c r="J31" s="277">
        <f>SUM(J8:J30)</f>
        <v>120302849.67</v>
      </c>
      <c r="K31" s="238"/>
      <c r="L31" s="239"/>
      <c r="M31" s="270">
        <f>SUM(M8:M30)</f>
        <v>111493130.59999999</v>
      </c>
      <c r="N31" s="278">
        <f>SUM(N8:N30)</f>
        <v>112473957.89</v>
      </c>
      <c r="O31" s="71"/>
      <c r="P31" s="100"/>
      <c r="Q31" s="268">
        <f>SUM(Q8:Q30)</f>
        <v>7828891.7799999993</v>
      </c>
      <c r="R31" s="268">
        <f>SUM(R8:R30)</f>
        <v>7717899.0499999998</v>
      </c>
      <c r="S31" s="268">
        <f>SUM(S8:S30)</f>
        <v>110992.72999999995</v>
      </c>
      <c r="T31" s="256" t="str">
        <f>IF('Jobs-Ops'!S31&lt;&gt; "",'Jobs-Ops'!S31,"")</f>
        <v/>
      </c>
      <c r="U31" s="10"/>
      <c r="V31" s="23" t="str">
        <f t="shared" si="15"/>
        <v/>
      </c>
      <c r="W31" s="269">
        <f>SUM(W8:W30)</f>
        <v>95882551.91431272</v>
      </c>
      <c r="X31" s="270">
        <f>SUM(X8:X30)</f>
        <v>88964634.680000022</v>
      </c>
      <c r="Y31" s="268">
        <f>SUM(Y8:Y30)</f>
        <v>6917917.2343127411</v>
      </c>
      <c r="Z31" s="268">
        <f>SUM(Z8:Z30)</f>
        <v>7717899.0499999998</v>
      </c>
      <c r="AA31" s="268">
        <f>SUM(AA8:AA30)</f>
        <v>-799981.81568725698</v>
      </c>
      <c r="AB31" s="10"/>
      <c r="AC31" s="24"/>
      <c r="AD31" s="269">
        <f>SUM(AD8:AD30)</f>
        <v>39964237.258766636</v>
      </c>
      <c r="AE31" s="270">
        <f>SUM(AE8:AE30)</f>
        <v>51091165.409999996</v>
      </c>
      <c r="AF31" s="268">
        <f>SUM(AF8:AF30)</f>
        <v>-11126928.15123336</v>
      </c>
      <c r="AG31" s="10"/>
      <c r="AH31" s="269">
        <f>SUM(AH8:AH30)</f>
        <v>55918314.655546099</v>
      </c>
      <c r="AI31" s="270">
        <f>SUM(AI8:AI30)</f>
        <v>37873469.269999996</v>
      </c>
      <c r="AJ31" s="268">
        <f>SUM(AJ8:AJ30)</f>
        <v>18044845.385546103</v>
      </c>
      <c r="AK31" s="10"/>
      <c r="AL31" s="280">
        <f>SUM(AL8:AL30)</f>
        <v>24420297.755687248</v>
      </c>
      <c r="AM31" s="280">
        <f>SUM(AM8:AM30)</f>
        <v>23509323.209999993</v>
      </c>
      <c r="AN31" s="280">
        <f>SUM(AN8:AN30)</f>
        <v>910974.54568725696</v>
      </c>
      <c r="AO31" s="10"/>
      <c r="AP31" s="281">
        <f>SUM(AP8:AP30)</f>
        <v>102928252.91000001</v>
      </c>
      <c r="AQ31" s="281">
        <f>SUM(AQ8:AQ30)</f>
        <v>587210.89501051221</v>
      </c>
      <c r="AR31" s="281">
        <f>SUM(AR8:AR30)</f>
        <v>7632911.8906977633</v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93" t="s">
        <v>637</v>
      </c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 t="s">
        <v>697</v>
      </c>
      <c r="B34" s="254" t="s">
        <v>698</v>
      </c>
      <c r="C34" s="254" t="s">
        <v>654</v>
      </c>
      <c r="D34" s="233"/>
      <c r="E34" s="234">
        <v>3059859</v>
      </c>
      <c r="F34" s="235">
        <v>3059859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3059859</v>
      </c>
      <c r="K34" s="238"/>
      <c r="L34" s="239"/>
      <c r="M34" s="8">
        <v>3128023.93</v>
      </c>
      <c r="N34" s="240">
        <f t="shared" si="11"/>
        <v>3128023.93</v>
      </c>
      <c r="O34" s="71"/>
      <c r="P34" s="100"/>
      <c r="Q34" s="9">
        <f t="shared" si="12"/>
        <v>-68164.930000000168</v>
      </c>
      <c r="R34" s="9">
        <f t="shared" si="13"/>
        <v>-68164.939999999944</v>
      </c>
      <c r="S34" s="9">
        <f t="shared" si="14"/>
        <v>9.9999997764825821E-3</v>
      </c>
      <c r="T34" s="256">
        <v>45900</v>
      </c>
      <c r="U34" s="10"/>
      <c r="V34" s="23">
        <f t="shared" si="15"/>
        <v>1</v>
      </c>
      <c r="W34" s="11">
        <f t="shared" si="16"/>
        <v>3059859</v>
      </c>
      <c r="X34" s="8">
        <v>3128023.93</v>
      </c>
      <c r="Y34" s="9">
        <f t="shared" si="17"/>
        <v>-68164.930000000168</v>
      </c>
      <c r="Z34" s="9">
        <f t="shared" si="18"/>
        <v>-68164.939999999944</v>
      </c>
      <c r="AA34" s="9">
        <f t="shared" si="19"/>
        <v>9.9999997764825821E-3</v>
      </c>
      <c r="AB34" s="10"/>
      <c r="AC34" s="24">
        <v>0.98433472834766056</v>
      </c>
      <c r="AD34" s="11">
        <v>2964740.6540927542</v>
      </c>
      <c r="AE34" s="8">
        <v>3093625.26</v>
      </c>
      <c r="AF34" s="9">
        <f t="shared" si="20"/>
        <v>-128884.60590724554</v>
      </c>
      <c r="AG34" s="10"/>
      <c r="AH34" s="11">
        <f t="shared" si="21"/>
        <v>95118.345907245763</v>
      </c>
      <c r="AI34" s="8">
        <v>34398.67</v>
      </c>
      <c r="AJ34" s="9">
        <f t="shared" si="23"/>
        <v>60719.675907245371</v>
      </c>
      <c r="AK34" s="10"/>
      <c r="AL34" s="25">
        <f t="shared" si="24"/>
        <v>0</v>
      </c>
      <c r="AM34" s="25">
        <f t="shared" si="25"/>
        <v>0</v>
      </c>
      <c r="AN34" s="25">
        <f t="shared" si="26"/>
        <v>0</v>
      </c>
      <c r="AO34" s="10"/>
      <c r="AP34" s="12">
        <v>3059858.99</v>
      </c>
      <c r="AQ34" s="12">
        <f t="shared" si="27"/>
        <v>9.9999997764825821E-3</v>
      </c>
      <c r="AR34" s="12" t="str">
        <f t="shared" si="28"/>
        <v xml:space="preserve"> 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2</v>
      </c>
      <c r="BH34" s="241">
        <v>0</v>
      </c>
      <c r="BI34" s="241">
        <v>-68164.939999999944</v>
      </c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>
        <v>0</v>
      </c>
      <c r="BX34" s="241">
        <v>3011923.25</v>
      </c>
      <c r="BY34" s="241">
        <v>3142859</v>
      </c>
      <c r="BZ34" s="241">
        <v>3011923.25</v>
      </c>
      <c r="CA34" s="241">
        <v>3142859</v>
      </c>
      <c r="CB34" s="242" t="s">
        <v>634</v>
      </c>
      <c r="CC34" s="247">
        <v>3128023.93</v>
      </c>
      <c r="CD34" s="247">
        <v>34398.67</v>
      </c>
      <c r="CE34" s="247">
        <v>3059858.99</v>
      </c>
      <c r="CF34" s="247">
        <v>0</v>
      </c>
    </row>
    <row r="35" spans="1:84" x14ac:dyDescent="0.25">
      <c r="A35" s="253" t="s">
        <v>699</v>
      </c>
      <c r="B35" s="254" t="s">
        <v>700</v>
      </c>
      <c r="C35" s="254" t="s">
        <v>663</v>
      </c>
      <c r="D35" s="233"/>
      <c r="E35" s="234">
        <v>5095690.97</v>
      </c>
      <c r="F35" s="235">
        <v>5095690.97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5095690.97</v>
      </c>
      <c r="K35" s="238"/>
      <c r="L35" s="239"/>
      <c r="M35" s="8">
        <v>4564077.1100000003</v>
      </c>
      <c r="N35" s="240">
        <f t="shared" si="11"/>
        <v>4564077.1100000003</v>
      </c>
      <c r="O35" s="71"/>
      <c r="P35" s="100"/>
      <c r="Q35" s="9">
        <f t="shared" si="12"/>
        <v>531613.8599999994</v>
      </c>
      <c r="R35" s="9">
        <f t="shared" si="13"/>
        <v>523187.73999999929</v>
      </c>
      <c r="S35" s="9">
        <f t="shared" si="14"/>
        <v>8426.1200000001118</v>
      </c>
      <c r="T35" s="256">
        <v>45900</v>
      </c>
      <c r="U35" s="10"/>
      <c r="V35" s="23">
        <f t="shared" si="15"/>
        <v>1.0018461826557528</v>
      </c>
      <c r="W35" s="11">
        <f t="shared" si="16"/>
        <v>5105098.5462878896</v>
      </c>
      <c r="X35" s="8">
        <v>4572503.2300000004</v>
      </c>
      <c r="Y35" s="9">
        <f t="shared" si="17"/>
        <v>532595.31628788915</v>
      </c>
      <c r="Z35" s="9">
        <f t="shared" si="18"/>
        <v>523187.73999999929</v>
      </c>
      <c r="AA35" s="9">
        <f t="shared" si="19"/>
        <v>9407.5762878898531</v>
      </c>
      <c r="AB35" s="10"/>
      <c r="AC35" s="24">
        <v>0.78568841118953947</v>
      </c>
      <c r="AD35" s="11">
        <v>3145600.3902940024</v>
      </c>
      <c r="AE35" s="8">
        <v>3663663.49</v>
      </c>
      <c r="AF35" s="9">
        <f t="shared" si="20"/>
        <v>-518063.09970599785</v>
      </c>
      <c r="AG35" s="10"/>
      <c r="AH35" s="11">
        <f t="shared" si="21"/>
        <v>1959498.1559938872</v>
      </c>
      <c r="AI35" s="8">
        <v>908839.74</v>
      </c>
      <c r="AJ35" s="9">
        <f t="shared" si="23"/>
        <v>1050658.415993887</v>
      </c>
      <c r="AK35" s="10"/>
      <c r="AL35" s="25">
        <f t="shared" si="24"/>
        <v>-9407.5762878898531</v>
      </c>
      <c r="AM35" s="25">
        <f t="shared" si="25"/>
        <v>-8426.1200000001118</v>
      </c>
      <c r="AN35" s="25">
        <f t="shared" si="26"/>
        <v>-981.45628788974136</v>
      </c>
      <c r="AO35" s="10"/>
      <c r="AP35" s="12">
        <v>5095690.97</v>
      </c>
      <c r="AQ35" s="12">
        <f t="shared" si="27"/>
        <v>9407.5762878898531</v>
      </c>
      <c r="AR35" s="12" t="str">
        <f t="shared" si="28"/>
        <v xml:space="preserve"> 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2</v>
      </c>
      <c r="BH35" s="241">
        <v>0</v>
      </c>
      <c r="BI35" s="241">
        <v>523187.73999999929</v>
      </c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>
        <v>0</v>
      </c>
      <c r="BX35" s="241">
        <v>4003623.25</v>
      </c>
      <c r="BY35" s="241">
        <v>4662998</v>
      </c>
      <c r="BZ35" s="241">
        <v>4003623.25</v>
      </c>
      <c r="CA35" s="241">
        <v>4662998</v>
      </c>
      <c r="CB35" s="242" t="s">
        <v>634</v>
      </c>
      <c r="CC35" s="247">
        <v>4572503.2300000004</v>
      </c>
      <c r="CD35" s="247">
        <v>908839.74</v>
      </c>
      <c r="CE35" s="247">
        <v>5095690.97</v>
      </c>
      <c r="CF35" s="247">
        <v>0</v>
      </c>
    </row>
    <row r="36" spans="1:84" x14ac:dyDescent="0.25">
      <c r="A36" s="253" t="s">
        <v>701</v>
      </c>
      <c r="B36" s="254" t="s">
        <v>702</v>
      </c>
      <c r="C36" s="254" t="s">
        <v>635</v>
      </c>
      <c r="D36" s="233"/>
      <c r="E36" s="234">
        <v>5213343.5</v>
      </c>
      <c r="F36" s="235">
        <v>5213343.5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5213343.5</v>
      </c>
      <c r="K36" s="238"/>
      <c r="L36" s="239"/>
      <c r="M36" s="8">
        <v>4745721.7699999996</v>
      </c>
      <c r="N36" s="240">
        <f t="shared" si="11"/>
        <v>4745721.7699999996</v>
      </c>
      <c r="O36" s="71"/>
      <c r="P36" s="100"/>
      <c r="Q36" s="9">
        <f t="shared" si="12"/>
        <v>467621.73000000045</v>
      </c>
      <c r="R36" s="9">
        <f t="shared" si="13"/>
        <v>390000</v>
      </c>
      <c r="S36" s="9">
        <f t="shared" si="14"/>
        <v>77621.730000000447</v>
      </c>
      <c r="T36" s="256">
        <v>46022</v>
      </c>
      <c r="U36" s="10"/>
      <c r="V36" s="23">
        <f t="shared" si="15"/>
        <v>1.0000161745681102</v>
      </c>
      <c r="W36" s="11">
        <f t="shared" si="16"/>
        <v>5213427.8235795228</v>
      </c>
      <c r="X36" s="8">
        <v>4745798.53</v>
      </c>
      <c r="Y36" s="9">
        <f t="shared" si="17"/>
        <v>467629.29357952252</v>
      </c>
      <c r="Z36" s="9">
        <f t="shared" si="18"/>
        <v>390000</v>
      </c>
      <c r="AA36" s="9">
        <f t="shared" si="19"/>
        <v>77629.29357952252</v>
      </c>
      <c r="AB36" s="10"/>
      <c r="AC36" s="24">
        <v>0.70434295302376404</v>
      </c>
      <c r="AD36" s="11">
        <v>2586330.9757033219</v>
      </c>
      <c r="AE36" s="8">
        <v>3841757.99</v>
      </c>
      <c r="AF36" s="9">
        <f t="shared" si="20"/>
        <v>-1255427.0142966784</v>
      </c>
      <c r="AG36" s="10"/>
      <c r="AH36" s="11">
        <f t="shared" si="21"/>
        <v>2627096.8478762009</v>
      </c>
      <c r="AI36" s="8">
        <v>904040.54</v>
      </c>
      <c r="AJ36" s="9">
        <f t="shared" si="23"/>
        <v>1723056.3078762009</v>
      </c>
      <c r="AK36" s="10"/>
      <c r="AL36" s="25">
        <f t="shared" si="24"/>
        <v>-84.323579522781074</v>
      </c>
      <c r="AM36" s="25">
        <f t="shared" si="25"/>
        <v>-76.760000000707805</v>
      </c>
      <c r="AN36" s="25">
        <f t="shared" si="26"/>
        <v>-7.5635795220732689</v>
      </c>
      <c r="AO36" s="10"/>
      <c r="AP36" s="12">
        <v>5213345.5</v>
      </c>
      <c r="AQ36" s="12">
        <f t="shared" si="27"/>
        <v>82.323579522781074</v>
      </c>
      <c r="AR36" s="12" t="str">
        <f t="shared" si="28"/>
        <v xml:space="preserve"> 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2</v>
      </c>
      <c r="BH36" s="241">
        <v>0</v>
      </c>
      <c r="BI36" s="241">
        <v>390000</v>
      </c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>
        <v>0</v>
      </c>
      <c r="BX36" s="241">
        <v>3671976.79</v>
      </c>
      <c r="BY36" s="241">
        <v>5454385.5</v>
      </c>
      <c r="BZ36" s="241">
        <v>3671976.79</v>
      </c>
      <c r="CA36" s="241">
        <v>5454385.5</v>
      </c>
      <c r="CB36" s="242" t="s">
        <v>634</v>
      </c>
      <c r="CC36" s="247">
        <v>4745798.53</v>
      </c>
      <c r="CD36" s="247">
        <v>904040.54</v>
      </c>
      <c r="CE36" s="247">
        <v>5213345.5</v>
      </c>
      <c r="CF36" s="247">
        <v>0</v>
      </c>
    </row>
    <row r="37" spans="1:84" x14ac:dyDescent="0.25">
      <c r="A37" s="253" t="s">
        <v>703</v>
      </c>
      <c r="B37" s="254" t="s">
        <v>704</v>
      </c>
      <c r="C37" s="254" t="s">
        <v>654</v>
      </c>
      <c r="D37" s="233"/>
      <c r="E37" s="234">
        <v>2561262.5099999998</v>
      </c>
      <c r="F37" s="235">
        <v>2561262.5099999998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2561262.5099999998</v>
      </c>
      <c r="K37" s="238"/>
      <c r="L37" s="239"/>
      <c r="M37" s="8">
        <v>2448625.41</v>
      </c>
      <c r="N37" s="240">
        <f t="shared" si="11"/>
        <v>2448625.41</v>
      </c>
      <c r="O37" s="71"/>
      <c r="P37" s="100"/>
      <c r="Q37" s="9">
        <f t="shared" si="12"/>
        <v>112637.09999999963</v>
      </c>
      <c r="R37" s="9">
        <f t="shared" si="13"/>
        <v>110000</v>
      </c>
      <c r="S37" s="9">
        <f t="shared" si="14"/>
        <v>2637.0999999996275</v>
      </c>
      <c r="T37" s="256">
        <v>46022</v>
      </c>
      <c r="U37" s="10"/>
      <c r="V37" s="23">
        <f t="shared" si="15"/>
        <v>1.0000134156902341</v>
      </c>
      <c r="W37" s="11">
        <f t="shared" si="16"/>
        <v>2561296.871104442</v>
      </c>
      <c r="X37" s="8">
        <v>2448658.2599999998</v>
      </c>
      <c r="Y37" s="9">
        <f t="shared" si="17"/>
        <v>112638.61110444227</v>
      </c>
      <c r="Z37" s="9">
        <f t="shared" si="18"/>
        <v>110000</v>
      </c>
      <c r="AA37" s="9">
        <f t="shared" si="19"/>
        <v>2638.6111044422723</v>
      </c>
      <c r="AB37" s="10"/>
      <c r="AC37" s="24">
        <v>0.76770660034419069</v>
      </c>
      <c r="AD37" s="11">
        <v>1509538.8780543415</v>
      </c>
      <c r="AE37" s="8">
        <v>2247487.52</v>
      </c>
      <c r="AF37" s="9">
        <f t="shared" si="20"/>
        <v>-737948.64194565848</v>
      </c>
      <c r="AG37" s="10"/>
      <c r="AH37" s="11">
        <f t="shared" si="21"/>
        <v>1051757.9930501005</v>
      </c>
      <c r="AI37" s="8">
        <v>201170.74</v>
      </c>
      <c r="AJ37" s="9">
        <f t="shared" si="23"/>
        <v>850587.25305010076</v>
      </c>
      <c r="AK37" s="10"/>
      <c r="AL37" s="25">
        <f t="shared" si="24"/>
        <v>-34.361104442272335</v>
      </c>
      <c r="AM37" s="25">
        <f t="shared" si="25"/>
        <v>-32.849999999627471</v>
      </c>
      <c r="AN37" s="25">
        <f t="shared" si="26"/>
        <v>-1.5111044426448643</v>
      </c>
      <c r="AO37" s="10"/>
      <c r="AP37" s="12">
        <v>2560650.14</v>
      </c>
      <c r="AQ37" s="12">
        <f t="shared" si="27"/>
        <v>646.73110444191843</v>
      </c>
      <c r="AR37" s="12" t="str">
        <f t="shared" si="28"/>
        <v xml:space="preserve"> 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2</v>
      </c>
      <c r="BH37" s="241">
        <v>0</v>
      </c>
      <c r="BI37" s="241">
        <v>110000</v>
      </c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>
        <v>0</v>
      </c>
      <c r="BX37" s="241">
        <v>1966296.6</v>
      </c>
      <c r="BY37" s="241">
        <v>2927534.45</v>
      </c>
      <c r="BZ37" s="241">
        <v>1966296.6</v>
      </c>
      <c r="CA37" s="241">
        <v>2927534.45</v>
      </c>
      <c r="CB37" s="242" t="s">
        <v>634</v>
      </c>
      <c r="CC37" s="247">
        <v>2448658.2599999998</v>
      </c>
      <c r="CD37" s="247">
        <v>201170.74</v>
      </c>
      <c r="CE37" s="247">
        <v>2560650.14</v>
      </c>
      <c r="CF37" s="247">
        <v>0</v>
      </c>
    </row>
    <row r="38" spans="1:84" x14ac:dyDescent="0.25">
      <c r="A38" s="253" t="s">
        <v>705</v>
      </c>
      <c r="B38" s="254" t="s">
        <v>706</v>
      </c>
      <c r="C38" s="254" t="s">
        <v>666</v>
      </c>
      <c r="D38" s="233"/>
      <c r="E38" s="234">
        <v>1290184</v>
      </c>
      <c r="F38" s="235">
        <v>1290184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1290184</v>
      </c>
      <c r="K38" s="238"/>
      <c r="L38" s="239"/>
      <c r="M38" s="8">
        <v>1039224.47</v>
      </c>
      <c r="N38" s="240">
        <f t="shared" si="11"/>
        <v>1039224.47</v>
      </c>
      <c r="O38" s="71"/>
      <c r="P38" s="100"/>
      <c r="Q38" s="9">
        <f t="shared" si="12"/>
        <v>250959.53000000003</v>
      </c>
      <c r="R38" s="9">
        <f t="shared" si="13"/>
        <v>250904.93000000005</v>
      </c>
      <c r="S38" s="9">
        <f t="shared" si="14"/>
        <v>54.599999999976717</v>
      </c>
      <c r="T38" s="256">
        <v>45930</v>
      </c>
      <c r="U38" s="10"/>
      <c r="V38" s="23">
        <f t="shared" si="15"/>
        <v>1.0001458876348437</v>
      </c>
      <c r="W38" s="11">
        <f t="shared" si="16"/>
        <v>1290372.2218922731</v>
      </c>
      <c r="X38" s="8">
        <v>1039376.08</v>
      </c>
      <c r="Y38" s="9">
        <f t="shared" si="17"/>
        <v>250996.1418922731</v>
      </c>
      <c r="Z38" s="9">
        <f t="shared" si="18"/>
        <v>250904.93000000005</v>
      </c>
      <c r="AA38" s="9">
        <f t="shared" si="19"/>
        <v>91.211892273044214</v>
      </c>
      <c r="AB38" s="10"/>
      <c r="AC38" s="24">
        <v>0.92266483364793506</v>
      </c>
      <c r="AD38" s="11">
        <v>1098346.0584428988</v>
      </c>
      <c r="AE38" s="8">
        <v>985910.74</v>
      </c>
      <c r="AF38" s="9">
        <f t="shared" si="20"/>
        <v>112435.3184428988</v>
      </c>
      <c r="AG38" s="10"/>
      <c r="AH38" s="11">
        <f t="shared" si="21"/>
        <v>192026.16344937426</v>
      </c>
      <c r="AI38" s="8">
        <v>53465.34</v>
      </c>
      <c r="AJ38" s="9">
        <f t="shared" si="23"/>
        <v>138560.82344937429</v>
      </c>
      <c r="AK38" s="10"/>
      <c r="AL38" s="25">
        <f t="shared" si="24"/>
        <v>-188.22189227305353</v>
      </c>
      <c r="AM38" s="25">
        <f t="shared" si="25"/>
        <v>-151.60999999998603</v>
      </c>
      <c r="AN38" s="25">
        <f t="shared" si="26"/>
        <v>-36.611892273067497</v>
      </c>
      <c r="AO38" s="10"/>
      <c r="AP38" s="12">
        <v>1290184</v>
      </c>
      <c r="AQ38" s="12">
        <f t="shared" si="27"/>
        <v>188.22189227305353</v>
      </c>
      <c r="AR38" s="12" t="str">
        <f t="shared" si="28"/>
        <v xml:space="preserve"> 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2</v>
      </c>
      <c r="BH38" s="241">
        <v>0</v>
      </c>
      <c r="BI38" s="241">
        <v>250904.93000000005</v>
      </c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>
        <v>0</v>
      </c>
      <c r="BX38" s="241">
        <v>1190406.33</v>
      </c>
      <c r="BY38" s="241">
        <v>1068547</v>
      </c>
      <c r="BZ38" s="241">
        <v>1190406.33</v>
      </c>
      <c r="CA38" s="241">
        <v>1068547</v>
      </c>
      <c r="CB38" s="242" t="s">
        <v>634</v>
      </c>
      <c r="CC38" s="247">
        <v>1039376.08</v>
      </c>
      <c r="CD38" s="247">
        <v>53465.34</v>
      </c>
      <c r="CE38" s="247">
        <v>1290184</v>
      </c>
      <c r="CF38" s="247">
        <v>0</v>
      </c>
    </row>
    <row r="39" spans="1:84" x14ac:dyDescent="0.25">
      <c r="A39" s="253" t="s">
        <v>707</v>
      </c>
      <c r="B39" s="254" t="s">
        <v>708</v>
      </c>
      <c r="C39" s="254" t="s">
        <v>682</v>
      </c>
      <c r="D39" s="233"/>
      <c r="E39" s="234">
        <v>1863066</v>
      </c>
      <c r="F39" s="235">
        <v>1863066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1863066</v>
      </c>
      <c r="K39" s="238"/>
      <c r="L39" s="239"/>
      <c r="M39" s="8">
        <v>1634628.32</v>
      </c>
      <c r="N39" s="240">
        <f t="shared" si="11"/>
        <v>1634628.32</v>
      </c>
      <c r="O39" s="71"/>
      <c r="P39" s="100"/>
      <c r="Q39" s="9">
        <f t="shared" si="12"/>
        <v>228437.67999999993</v>
      </c>
      <c r="R39" s="9">
        <f t="shared" si="13"/>
        <v>234321.06999999983</v>
      </c>
      <c r="S39" s="9">
        <f t="shared" si="14"/>
        <v>-5883.3899999998976</v>
      </c>
      <c r="T39" s="256">
        <v>45991</v>
      </c>
      <c r="U39" s="10"/>
      <c r="V39" s="23">
        <f t="shared" si="15"/>
        <v>0.99932822037489222</v>
      </c>
      <c r="W39" s="11">
        <f t="shared" si="16"/>
        <v>1861814.430220969</v>
      </c>
      <c r="X39" s="8">
        <v>1633530.21</v>
      </c>
      <c r="Y39" s="9">
        <f t="shared" si="17"/>
        <v>228284.22022096906</v>
      </c>
      <c r="Z39" s="9">
        <f t="shared" si="18"/>
        <v>234321.06999999983</v>
      </c>
      <c r="AA39" s="9">
        <f t="shared" si="19"/>
        <v>-6036.8497790307738</v>
      </c>
      <c r="AB39" s="10"/>
      <c r="AC39" s="24">
        <v>0.93129319923562559</v>
      </c>
      <c r="AD39" s="11">
        <v>1615849.876279589</v>
      </c>
      <c r="AE39" s="8">
        <v>1520943.77</v>
      </c>
      <c r="AF39" s="9">
        <f t="shared" si="20"/>
        <v>94906.106279589003</v>
      </c>
      <c r="AG39" s="10"/>
      <c r="AH39" s="11">
        <f t="shared" si="21"/>
        <v>245964.55394138</v>
      </c>
      <c r="AI39" s="8">
        <v>112586.44</v>
      </c>
      <c r="AJ39" s="9">
        <f t="shared" si="23"/>
        <v>133378.11394138006</v>
      </c>
      <c r="AK39" s="10"/>
      <c r="AL39" s="25">
        <f t="shared" si="24"/>
        <v>1251.5697790309787</v>
      </c>
      <c r="AM39" s="25">
        <f t="shared" si="25"/>
        <v>1098.1100000001024</v>
      </c>
      <c r="AN39" s="25">
        <f t="shared" si="26"/>
        <v>153.45977903087623</v>
      </c>
      <c r="AO39" s="10"/>
      <c r="AP39" s="12">
        <v>1870914.99</v>
      </c>
      <c r="AQ39" s="12" t="str">
        <f t="shared" si="27"/>
        <v xml:space="preserve"> </v>
      </c>
      <c r="AR39" s="12">
        <f t="shared" si="28"/>
        <v>9100.5597790309694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2</v>
      </c>
      <c r="BH39" s="241">
        <v>0</v>
      </c>
      <c r="BI39" s="241">
        <v>234321.06999999983</v>
      </c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>
        <v>0</v>
      </c>
      <c r="BX39" s="241">
        <v>1735060.32</v>
      </c>
      <c r="BY39" s="241">
        <v>1633152.45</v>
      </c>
      <c r="BZ39" s="241">
        <v>1735060.32</v>
      </c>
      <c r="CA39" s="241">
        <v>1633152.45</v>
      </c>
      <c r="CB39" s="242" t="s">
        <v>634</v>
      </c>
      <c r="CC39" s="247">
        <v>1633530.21</v>
      </c>
      <c r="CD39" s="247">
        <v>112586.44</v>
      </c>
      <c r="CE39" s="247">
        <v>1870914.99</v>
      </c>
      <c r="CF39" s="247">
        <v>0</v>
      </c>
    </row>
    <row r="40" spans="1:84" x14ac:dyDescent="0.25">
      <c r="A40" s="253" t="s">
        <v>709</v>
      </c>
      <c r="B40" s="254" t="s">
        <v>710</v>
      </c>
      <c r="C40" s="254" t="s">
        <v>660</v>
      </c>
      <c r="D40" s="233"/>
      <c r="E40" s="234">
        <v>1641800</v>
      </c>
      <c r="F40" s="235">
        <v>1641800</v>
      </c>
      <c r="G40" s="255">
        <f>'Jobs-Ops'!G40</f>
        <v>0</v>
      </c>
      <c r="H40" s="113">
        <f>'Jobs-Ops'!H40</f>
        <v>0</v>
      </c>
      <c r="I40" s="104"/>
      <c r="J40" s="237">
        <f t="shared" si="10"/>
        <v>1641800</v>
      </c>
      <c r="K40" s="238"/>
      <c r="L40" s="239"/>
      <c r="M40" s="8">
        <v>1376808.86</v>
      </c>
      <c r="N40" s="240">
        <f t="shared" si="11"/>
        <v>1376808.86</v>
      </c>
      <c r="O40" s="71"/>
      <c r="P40" s="100"/>
      <c r="Q40" s="9">
        <f t="shared" si="12"/>
        <v>264991.1399999999</v>
      </c>
      <c r="R40" s="9">
        <f t="shared" si="13"/>
        <v>260000</v>
      </c>
      <c r="S40" s="9">
        <f t="shared" si="14"/>
        <v>4991.1399999998976</v>
      </c>
      <c r="T40" s="256">
        <v>46022</v>
      </c>
      <c r="U40" s="10"/>
      <c r="V40" s="23">
        <f t="shared" si="15"/>
        <v>1.0020913723637717</v>
      </c>
      <c r="W40" s="11">
        <f t="shared" si="16"/>
        <v>1645233.6151468402</v>
      </c>
      <c r="X40" s="8">
        <v>1379688.28</v>
      </c>
      <c r="Y40" s="9">
        <f t="shared" si="17"/>
        <v>265545.3351468402</v>
      </c>
      <c r="Z40" s="9">
        <f t="shared" si="18"/>
        <v>260000</v>
      </c>
      <c r="AA40" s="9">
        <f t="shared" si="19"/>
        <v>5545.3351468401961</v>
      </c>
      <c r="AB40" s="10"/>
      <c r="AC40" s="24">
        <v>0.2738106595367098</v>
      </c>
      <c r="AD40" s="11">
        <v>123089.18888956362</v>
      </c>
      <c r="AE40" s="8">
        <v>406865.39</v>
      </c>
      <c r="AF40" s="9">
        <f t="shared" si="20"/>
        <v>-283776.20111043641</v>
      </c>
      <c r="AG40" s="10"/>
      <c r="AH40" s="11">
        <f t="shared" si="21"/>
        <v>1522144.4262572767</v>
      </c>
      <c r="AI40" s="8">
        <v>972822.89</v>
      </c>
      <c r="AJ40" s="9">
        <f t="shared" si="23"/>
        <v>549321.53625727654</v>
      </c>
      <c r="AK40" s="10"/>
      <c r="AL40" s="25">
        <f t="shared" si="24"/>
        <v>-3433.615146840224</v>
      </c>
      <c r="AM40" s="25">
        <f t="shared" si="25"/>
        <v>-2879.4199999999255</v>
      </c>
      <c r="AN40" s="25">
        <f t="shared" si="26"/>
        <v>-554.19514684029855</v>
      </c>
      <c r="AO40" s="10"/>
      <c r="AP40" s="12">
        <v>1641800</v>
      </c>
      <c r="AQ40" s="12">
        <f t="shared" si="27"/>
        <v>3433.615146840224</v>
      </c>
      <c r="AR40" s="12" t="str">
        <f t="shared" si="28"/>
        <v xml:space="preserve"> </v>
      </c>
      <c r="AS40" s="241"/>
      <c r="AT40" s="242"/>
      <c r="AU40" s="241"/>
      <c r="AV40" s="241"/>
      <c r="AW40" s="243"/>
      <c r="AX40" s="242"/>
      <c r="AY40" s="242"/>
      <c r="AZ40" s="241">
        <v>0</v>
      </c>
      <c r="BA40" s="241">
        <v>0</v>
      </c>
      <c r="BB40" s="241">
        <v>0</v>
      </c>
      <c r="BC40" s="241">
        <v>0</v>
      </c>
      <c r="BD40" s="241">
        <v>0</v>
      </c>
      <c r="BE40" s="241">
        <v>0</v>
      </c>
      <c r="BF40" s="241"/>
      <c r="BG40" s="241">
        <v>2</v>
      </c>
      <c r="BH40" s="241">
        <v>0</v>
      </c>
      <c r="BI40" s="241">
        <v>260000</v>
      </c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>
        <v>0</v>
      </c>
      <c r="BX40" s="241">
        <v>449541.26</v>
      </c>
      <c r="BY40" s="241">
        <v>1485937</v>
      </c>
      <c r="BZ40" s="241">
        <v>406865.39</v>
      </c>
      <c r="CA40" s="241">
        <v>1485937</v>
      </c>
      <c r="CB40" s="242" t="s">
        <v>634</v>
      </c>
      <c r="CC40" s="247">
        <v>1379688.28</v>
      </c>
      <c r="CD40" s="247">
        <v>972822.89</v>
      </c>
      <c r="CE40" s="247">
        <v>1641800</v>
      </c>
      <c r="CF40" s="247">
        <v>0</v>
      </c>
    </row>
    <row r="41" spans="1:84" x14ac:dyDescent="0.25">
      <c r="A41" s="253" t="s">
        <v>711</v>
      </c>
      <c r="B41" s="254" t="s">
        <v>712</v>
      </c>
      <c r="C41" s="254" t="s">
        <v>666</v>
      </c>
      <c r="D41" s="233"/>
      <c r="E41" s="234">
        <v>274166</v>
      </c>
      <c r="F41" s="235">
        <v>274166</v>
      </c>
      <c r="G41" s="255">
        <f>'Jobs-Ops'!G41</f>
        <v>0</v>
      </c>
      <c r="H41" s="113">
        <f>'Jobs-Ops'!H41</f>
        <v>0</v>
      </c>
      <c r="I41" s="104"/>
      <c r="J41" s="237">
        <f t="shared" si="10"/>
        <v>274166</v>
      </c>
      <c r="K41" s="238"/>
      <c r="L41" s="239"/>
      <c r="M41" s="8">
        <v>246815.92</v>
      </c>
      <c r="N41" s="240">
        <f t="shared" si="11"/>
        <v>246815.92</v>
      </c>
      <c r="O41" s="71"/>
      <c r="P41" s="100"/>
      <c r="Q41" s="9">
        <f t="shared" si="12"/>
        <v>27350.079999999987</v>
      </c>
      <c r="R41" s="9">
        <f t="shared" si="13"/>
        <v>6883.960000000021</v>
      </c>
      <c r="S41" s="9">
        <f t="shared" si="14"/>
        <v>20466.119999999966</v>
      </c>
      <c r="T41" s="256">
        <v>45838</v>
      </c>
      <c r="U41" s="10"/>
      <c r="V41" s="23">
        <f t="shared" si="15"/>
        <v>1.0829206235967275</v>
      </c>
      <c r="W41" s="11">
        <f t="shared" si="16"/>
        <v>296900.01568902039</v>
      </c>
      <c r="X41" s="8">
        <v>267282.05</v>
      </c>
      <c r="Y41" s="9">
        <f t="shared" si="17"/>
        <v>29617.965689020406</v>
      </c>
      <c r="Z41" s="9">
        <f t="shared" si="18"/>
        <v>6883.960000000021</v>
      </c>
      <c r="AA41" s="9">
        <f t="shared" si="19"/>
        <v>22734.005689020385</v>
      </c>
      <c r="AB41" s="10"/>
      <c r="AC41" s="24">
        <v>0.51840735350768308</v>
      </c>
      <c r="AD41" s="11">
        <v>73681.014238884978</v>
      </c>
      <c r="AE41" s="8">
        <v>121115.51</v>
      </c>
      <c r="AF41" s="9">
        <f t="shared" si="20"/>
        <v>-47434.495761115017</v>
      </c>
      <c r="AG41" s="10"/>
      <c r="AH41" s="11">
        <f t="shared" si="21"/>
        <v>223219.00145013543</v>
      </c>
      <c r="AI41" s="8">
        <v>146166.54</v>
      </c>
      <c r="AJ41" s="9">
        <f t="shared" si="23"/>
        <v>77052.461450135423</v>
      </c>
      <c r="AK41" s="10"/>
      <c r="AL41" s="25">
        <f t="shared" si="24"/>
        <v>-22734.015689020394</v>
      </c>
      <c r="AM41" s="25">
        <f t="shared" si="25"/>
        <v>-20466.129999999976</v>
      </c>
      <c r="AN41" s="25">
        <f t="shared" si="26"/>
        <v>-2267.8856890204188</v>
      </c>
      <c r="AO41" s="10"/>
      <c r="AP41" s="12">
        <v>274166.01</v>
      </c>
      <c r="AQ41" s="12">
        <f t="shared" si="27"/>
        <v>22734.005689020385</v>
      </c>
      <c r="AR41" s="12" t="str">
        <f t="shared" si="28"/>
        <v xml:space="preserve"> </v>
      </c>
      <c r="AS41" s="241"/>
      <c r="AT41" s="242"/>
      <c r="AU41" s="241"/>
      <c r="AV41" s="241"/>
      <c r="AW41" s="243"/>
      <c r="AX41" s="242"/>
      <c r="AY41" s="242"/>
      <c r="AZ41" s="241">
        <v>0</v>
      </c>
      <c r="BA41" s="241">
        <v>0</v>
      </c>
      <c r="BB41" s="241">
        <v>0</v>
      </c>
      <c r="BC41" s="241">
        <v>0</v>
      </c>
      <c r="BD41" s="241">
        <v>0</v>
      </c>
      <c r="BE41" s="241">
        <v>0</v>
      </c>
      <c r="BF41" s="241"/>
      <c r="BG41" s="241">
        <v>2</v>
      </c>
      <c r="BH41" s="241">
        <v>0</v>
      </c>
      <c r="BI41" s="241">
        <v>6883.960000000021</v>
      </c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>
        <v>0</v>
      </c>
      <c r="BX41" s="241">
        <v>142129.57</v>
      </c>
      <c r="BY41" s="241">
        <v>233630</v>
      </c>
      <c r="BZ41" s="241">
        <v>142129.57</v>
      </c>
      <c r="CA41" s="241">
        <v>233630</v>
      </c>
      <c r="CB41" s="242" t="s">
        <v>634</v>
      </c>
      <c r="CC41" s="247">
        <v>267282.05</v>
      </c>
      <c r="CD41" s="247">
        <v>146166.54</v>
      </c>
      <c r="CE41" s="247">
        <v>274166.01</v>
      </c>
      <c r="CF41" s="247">
        <v>0</v>
      </c>
    </row>
    <row r="42" spans="1:84" x14ac:dyDescent="0.25">
      <c r="A42" s="253" t="s">
        <v>713</v>
      </c>
      <c r="B42" s="254" t="s">
        <v>714</v>
      </c>
      <c r="C42" s="254" t="s">
        <v>654</v>
      </c>
      <c r="D42" s="233"/>
      <c r="E42" s="234">
        <v>796055.3</v>
      </c>
      <c r="F42" s="235">
        <v>796055.3</v>
      </c>
      <c r="G42" s="255">
        <f>'Jobs-Ops'!G42</f>
        <v>0</v>
      </c>
      <c r="H42" s="113">
        <f>'Jobs-Ops'!H42</f>
        <v>0</v>
      </c>
      <c r="I42" s="104"/>
      <c r="J42" s="237">
        <f t="shared" si="10"/>
        <v>796055.3</v>
      </c>
      <c r="K42" s="238"/>
      <c r="L42" s="239"/>
      <c r="M42" s="8">
        <v>672468.24</v>
      </c>
      <c r="N42" s="240">
        <f t="shared" si="11"/>
        <v>672468.24</v>
      </c>
      <c r="O42" s="71"/>
      <c r="P42" s="100"/>
      <c r="Q42" s="9">
        <f t="shared" si="12"/>
        <v>123587.06000000006</v>
      </c>
      <c r="R42" s="9">
        <f t="shared" si="13"/>
        <v>86000</v>
      </c>
      <c r="S42" s="9">
        <f t="shared" si="14"/>
        <v>37587.060000000056</v>
      </c>
      <c r="T42" s="256">
        <v>46022</v>
      </c>
      <c r="U42" s="10"/>
      <c r="V42" s="23">
        <f t="shared" si="15"/>
        <v>1.025742806827576</v>
      </c>
      <c r="W42" s="11">
        <f t="shared" si="16"/>
        <v>816547.99781196809</v>
      </c>
      <c r="X42" s="8">
        <v>689779.46</v>
      </c>
      <c r="Y42" s="9">
        <f t="shared" si="17"/>
        <v>126768.53781196813</v>
      </c>
      <c r="Z42" s="9">
        <f t="shared" si="18"/>
        <v>86000</v>
      </c>
      <c r="AA42" s="9">
        <f t="shared" si="19"/>
        <v>40768.537811968126</v>
      </c>
      <c r="AB42" s="10"/>
      <c r="AC42" s="24">
        <v>6.3598229224359357E-2</v>
      </c>
      <c r="AD42" s="11">
        <v>2095.9451502648653</v>
      </c>
      <c r="AE42" s="8">
        <v>32956.03</v>
      </c>
      <c r="AF42" s="9">
        <f t="shared" si="20"/>
        <v>-30860.084849735133</v>
      </c>
      <c r="AG42" s="10"/>
      <c r="AH42" s="11">
        <f t="shared" si="21"/>
        <v>814452.0526617032</v>
      </c>
      <c r="AI42" s="8">
        <v>656823.43000000005</v>
      </c>
      <c r="AJ42" s="9">
        <f t="shared" si="23"/>
        <v>157628.62266170327</v>
      </c>
      <c r="AK42" s="10"/>
      <c r="AL42" s="25">
        <f t="shared" si="24"/>
        <v>-20492.697811968043</v>
      </c>
      <c r="AM42" s="25">
        <f t="shared" si="25"/>
        <v>-17311.219999999972</v>
      </c>
      <c r="AN42" s="25">
        <f t="shared" si="26"/>
        <v>-3181.4778119680705</v>
      </c>
      <c r="AO42" s="10"/>
      <c r="AP42" s="12">
        <v>796055.3</v>
      </c>
      <c r="AQ42" s="12">
        <f t="shared" si="27"/>
        <v>20492.697811968043</v>
      </c>
      <c r="AR42" s="12" t="str">
        <f t="shared" si="28"/>
        <v xml:space="preserve"> </v>
      </c>
      <c r="AS42" s="241"/>
      <c r="AT42" s="242"/>
      <c r="AU42" s="241"/>
      <c r="AV42" s="241"/>
      <c r="AW42" s="243"/>
      <c r="AX42" s="242"/>
      <c r="AY42" s="242"/>
      <c r="AZ42" s="241">
        <v>0</v>
      </c>
      <c r="BA42" s="241">
        <v>0</v>
      </c>
      <c r="BB42" s="241">
        <v>0</v>
      </c>
      <c r="BC42" s="241">
        <v>0</v>
      </c>
      <c r="BD42" s="241">
        <v>0</v>
      </c>
      <c r="BE42" s="241">
        <v>0</v>
      </c>
      <c r="BF42" s="241"/>
      <c r="BG42" s="241">
        <v>2</v>
      </c>
      <c r="BH42" s="241">
        <v>0</v>
      </c>
      <c r="BI42" s="241">
        <v>86000</v>
      </c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>
        <v>0</v>
      </c>
      <c r="BX42" s="241">
        <v>32956.03</v>
      </c>
      <c r="BY42" s="241">
        <v>518191</v>
      </c>
      <c r="BZ42" s="241">
        <v>32956.03</v>
      </c>
      <c r="CA42" s="241">
        <v>518191</v>
      </c>
      <c r="CB42" s="242" t="s">
        <v>634</v>
      </c>
      <c r="CC42" s="247">
        <v>689779.46</v>
      </c>
      <c r="CD42" s="247">
        <v>656823.43000000005</v>
      </c>
      <c r="CE42" s="247">
        <v>796055.3</v>
      </c>
      <c r="CF42" s="247">
        <v>0</v>
      </c>
    </row>
    <row r="43" spans="1:84" x14ac:dyDescent="0.25">
      <c r="A43" s="253" t="s">
        <v>715</v>
      </c>
      <c r="B43" s="254" t="s">
        <v>716</v>
      </c>
      <c r="C43" s="254" t="s">
        <v>654</v>
      </c>
      <c r="D43" s="233"/>
      <c r="E43" s="234">
        <v>451254</v>
      </c>
      <c r="F43" s="235">
        <v>451254</v>
      </c>
      <c r="G43" s="255">
        <f>'Jobs-Ops'!G43</f>
        <v>0</v>
      </c>
      <c r="H43" s="113">
        <f>'Jobs-Ops'!H43</f>
        <v>0</v>
      </c>
      <c r="I43" s="104"/>
      <c r="J43" s="237">
        <f t="shared" si="10"/>
        <v>451254</v>
      </c>
      <c r="K43" s="238"/>
      <c r="L43" s="239"/>
      <c r="M43" s="8">
        <v>386940.75</v>
      </c>
      <c r="N43" s="240">
        <f t="shared" si="11"/>
        <v>386940.75</v>
      </c>
      <c r="O43" s="71"/>
      <c r="P43" s="100"/>
      <c r="Q43" s="9">
        <f t="shared" si="12"/>
        <v>64313.25</v>
      </c>
      <c r="R43" s="9">
        <f t="shared" si="13"/>
        <v>23817</v>
      </c>
      <c r="S43" s="9">
        <f t="shared" si="14"/>
        <v>40496.25</v>
      </c>
      <c r="T43" s="256">
        <v>46022</v>
      </c>
      <c r="U43" s="10"/>
      <c r="V43" s="23">
        <f t="shared" si="15"/>
        <v>0.98675267466659944</v>
      </c>
      <c r="W43" s="11">
        <f t="shared" si="16"/>
        <v>445276.09145400167</v>
      </c>
      <c r="X43" s="8">
        <v>381814.82</v>
      </c>
      <c r="Y43" s="9">
        <f t="shared" si="17"/>
        <v>63461.27145400166</v>
      </c>
      <c r="Z43" s="9">
        <f t="shared" si="18"/>
        <v>23817</v>
      </c>
      <c r="AA43" s="9">
        <f t="shared" si="19"/>
        <v>39644.27145400166</v>
      </c>
      <c r="AB43" s="10"/>
      <c r="AC43" s="24">
        <v>0</v>
      </c>
      <c r="AD43" s="11">
        <v>0</v>
      </c>
      <c r="AE43" s="8">
        <v>0</v>
      </c>
      <c r="AF43" s="9">
        <f t="shared" si="20"/>
        <v>0</v>
      </c>
      <c r="AG43" s="10"/>
      <c r="AH43" s="11">
        <f t="shared" si="21"/>
        <v>445276.09145400167</v>
      </c>
      <c r="AI43" s="8">
        <v>381814.82</v>
      </c>
      <c r="AJ43" s="9">
        <f t="shared" si="23"/>
        <v>63461.27145400166</v>
      </c>
      <c r="AK43" s="10"/>
      <c r="AL43" s="25">
        <f t="shared" si="24"/>
        <v>5977.9085459983326</v>
      </c>
      <c r="AM43" s="25">
        <f t="shared" si="25"/>
        <v>5125.929999999993</v>
      </c>
      <c r="AN43" s="25">
        <f t="shared" si="26"/>
        <v>851.97854599833954</v>
      </c>
      <c r="AO43" s="10"/>
      <c r="AP43" s="12">
        <v>451254</v>
      </c>
      <c r="AQ43" s="12" t="str">
        <f t="shared" si="27"/>
        <v xml:space="preserve"> </v>
      </c>
      <c r="AR43" s="12">
        <f t="shared" si="28"/>
        <v>5977.9085459983326</v>
      </c>
      <c r="AS43" s="241"/>
      <c r="AT43" s="242"/>
      <c r="AU43" s="241"/>
      <c r="AV43" s="241"/>
      <c r="AW43" s="243"/>
      <c r="AX43" s="242"/>
      <c r="AY43" s="242"/>
      <c r="AZ43" s="241">
        <v>0</v>
      </c>
      <c r="BA43" s="241">
        <v>0</v>
      </c>
      <c r="BB43" s="241">
        <v>0</v>
      </c>
      <c r="BC43" s="241">
        <v>0</v>
      </c>
      <c r="BD43" s="241">
        <v>0</v>
      </c>
      <c r="BE43" s="241">
        <v>0</v>
      </c>
      <c r="BF43" s="241"/>
      <c r="BG43" s="241">
        <v>2</v>
      </c>
      <c r="BH43" s="241">
        <v>0</v>
      </c>
      <c r="BI43" s="241">
        <v>23817</v>
      </c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>
        <v>0</v>
      </c>
      <c r="BX43" s="241">
        <v>0</v>
      </c>
      <c r="BY43" s="241">
        <v>0</v>
      </c>
      <c r="BZ43" s="241">
        <v>0</v>
      </c>
      <c r="CA43" s="241">
        <v>0</v>
      </c>
      <c r="CB43" s="242" t="s">
        <v>634</v>
      </c>
      <c r="CC43" s="247">
        <v>381814.82</v>
      </c>
      <c r="CD43" s="247">
        <v>381814.82</v>
      </c>
      <c r="CE43" s="247">
        <v>451254</v>
      </c>
      <c r="CF43" s="247">
        <v>0</v>
      </c>
    </row>
    <row r="44" spans="1:84" x14ac:dyDescent="0.25">
      <c r="A44" s="253" t="s">
        <v>717</v>
      </c>
      <c r="B44" s="254" t="s">
        <v>718</v>
      </c>
      <c r="C44" s="254" t="s">
        <v>685</v>
      </c>
      <c r="D44" s="233"/>
      <c r="E44" s="234">
        <v>1120704.2</v>
      </c>
      <c r="F44" s="235">
        <v>1120704.2</v>
      </c>
      <c r="G44" s="255">
        <f>'Jobs-Ops'!G44</f>
        <v>0</v>
      </c>
      <c r="H44" s="113">
        <f>'Jobs-Ops'!H44</f>
        <v>0</v>
      </c>
      <c r="I44" s="104"/>
      <c r="J44" s="237">
        <f t="shared" si="10"/>
        <v>1120704.2</v>
      </c>
      <c r="K44" s="238"/>
      <c r="L44" s="239"/>
      <c r="M44" s="8">
        <v>663953.48</v>
      </c>
      <c r="N44" s="240">
        <f t="shared" si="11"/>
        <v>663953.48</v>
      </c>
      <c r="O44" s="71"/>
      <c r="P44" s="100"/>
      <c r="Q44" s="9">
        <f t="shared" si="12"/>
        <v>456750.72</v>
      </c>
      <c r="R44" s="9">
        <f t="shared" si="13"/>
        <v>300000</v>
      </c>
      <c r="S44" s="9">
        <f t="shared" si="14"/>
        <v>156750.71999999997</v>
      </c>
      <c r="T44" s="256">
        <v>46022</v>
      </c>
      <c r="U44" s="10"/>
      <c r="V44" s="23">
        <f t="shared" si="15"/>
        <v>0.99877628474814228</v>
      </c>
      <c r="W44" s="11">
        <f t="shared" si="16"/>
        <v>1119332.7771776388</v>
      </c>
      <c r="X44" s="8">
        <v>663140.99</v>
      </c>
      <c r="Y44" s="9">
        <f t="shared" si="17"/>
        <v>456191.78717763885</v>
      </c>
      <c r="Z44" s="9">
        <f t="shared" si="18"/>
        <v>300000</v>
      </c>
      <c r="AA44" s="9">
        <f t="shared" si="19"/>
        <v>156191.78717763885</v>
      </c>
      <c r="AB44" s="10"/>
      <c r="AC44" s="24">
        <v>0</v>
      </c>
      <c r="AD44" s="11">
        <v>0</v>
      </c>
      <c r="AE44" s="8">
        <v>0</v>
      </c>
      <c r="AF44" s="9">
        <f t="shared" si="20"/>
        <v>0</v>
      </c>
      <c r="AG44" s="10"/>
      <c r="AH44" s="11">
        <f t="shared" si="21"/>
        <v>1119332.7771776388</v>
      </c>
      <c r="AI44" s="8">
        <v>663140.99</v>
      </c>
      <c r="AJ44" s="9">
        <f t="shared" si="23"/>
        <v>456191.78717763885</v>
      </c>
      <c r="AK44" s="10"/>
      <c r="AL44" s="25">
        <f t="shared" si="24"/>
        <v>1371.4228223611135</v>
      </c>
      <c r="AM44" s="25">
        <f t="shared" si="25"/>
        <v>812.48999999999069</v>
      </c>
      <c r="AN44" s="25">
        <f t="shared" si="26"/>
        <v>558.93282236112282</v>
      </c>
      <c r="AO44" s="10"/>
      <c r="AP44" s="12">
        <v>1120704.2</v>
      </c>
      <c r="AQ44" s="12" t="str">
        <f t="shared" si="27"/>
        <v xml:space="preserve"> </v>
      </c>
      <c r="AR44" s="12">
        <f t="shared" si="28"/>
        <v>1371.4228223611135</v>
      </c>
      <c r="AS44" s="241"/>
      <c r="AT44" s="242"/>
      <c r="AU44" s="241"/>
      <c r="AV44" s="241"/>
      <c r="AW44" s="243"/>
      <c r="AX44" s="242"/>
      <c r="AY44" s="242"/>
      <c r="AZ44" s="241">
        <v>0</v>
      </c>
      <c r="BA44" s="241">
        <v>0</v>
      </c>
      <c r="BB44" s="241">
        <v>0</v>
      </c>
      <c r="BC44" s="241">
        <v>0</v>
      </c>
      <c r="BD44" s="241">
        <v>0</v>
      </c>
      <c r="BE44" s="241">
        <v>0</v>
      </c>
      <c r="BF44" s="241"/>
      <c r="BG44" s="241">
        <v>2</v>
      </c>
      <c r="BH44" s="241">
        <v>0</v>
      </c>
      <c r="BI44" s="241">
        <v>300000</v>
      </c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>
        <v>0</v>
      </c>
      <c r="BX44" s="241">
        <v>0</v>
      </c>
      <c r="BY44" s="241">
        <v>0</v>
      </c>
      <c r="BZ44" s="241">
        <v>0</v>
      </c>
      <c r="CA44" s="241">
        <v>0</v>
      </c>
      <c r="CB44" s="242" t="s">
        <v>634</v>
      </c>
      <c r="CC44" s="247">
        <v>663140.99</v>
      </c>
      <c r="CD44" s="247">
        <v>663140.99</v>
      </c>
      <c r="CE44" s="247">
        <v>1120704.2</v>
      </c>
      <c r="CF44" s="247">
        <v>0</v>
      </c>
    </row>
    <row r="45" spans="1:84" x14ac:dyDescent="0.25">
      <c r="A45" s="253" t="s">
        <v>719</v>
      </c>
      <c r="B45" s="258" t="s">
        <v>720</v>
      </c>
      <c r="C45" s="254" t="s">
        <v>666</v>
      </c>
      <c r="D45" s="233"/>
      <c r="E45" s="234">
        <v>314085.77</v>
      </c>
      <c r="F45" s="235">
        <v>314085.77</v>
      </c>
      <c r="G45" s="255">
        <f>'Jobs-Ops'!G45</f>
        <v>0</v>
      </c>
      <c r="H45" s="113">
        <f>'Jobs-Ops'!H45</f>
        <v>0</v>
      </c>
      <c r="I45" s="104"/>
      <c r="J45" s="237">
        <f t="shared" si="10"/>
        <v>314085.77</v>
      </c>
      <c r="K45" s="238"/>
      <c r="L45" s="239"/>
      <c r="M45" s="8">
        <v>290726.11</v>
      </c>
      <c r="N45" s="240">
        <f t="shared" si="11"/>
        <v>290726.11</v>
      </c>
      <c r="O45" s="71"/>
      <c r="P45" s="100"/>
      <c r="Q45" s="9">
        <f t="shared" si="12"/>
        <v>23359.660000000033</v>
      </c>
      <c r="R45" s="9">
        <f t="shared" si="13"/>
        <v>23359.660000000033</v>
      </c>
      <c r="S45" s="9">
        <f t="shared" si="14"/>
        <v>0</v>
      </c>
      <c r="T45" s="256">
        <v>46022</v>
      </c>
      <c r="U45" s="10"/>
      <c r="V45" s="23">
        <f t="shared" si="15"/>
        <v>1</v>
      </c>
      <c r="W45" s="11">
        <f t="shared" si="16"/>
        <v>314085.77</v>
      </c>
      <c r="X45" s="8">
        <v>290726.11</v>
      </c>
      <c r="Y45" s="9">
        <f t="shared" si="17"/>
        <v>23359.660000000033</v>
      </c>
      <c r="Z45" s="9">
        <f t="shared" si="18"/>
        <v>23359.660000000033</v>
      </c>
      <c r="AA45" s="9">
        <f t="shared" si="19"/>
        <v>0</v>
      </c>
      <c r="AB45" s="10"/>
      <c r="AC45" s="24">
        <v>0.9951431610518241</v>
      </c>
      <c r="AD45" s="11">
        <v>311042.20515558001</v>
      </c>
      <c r="AE45" s="8">
        <v>285347.34999999998</v>
      </c>
      <c r="AF45" s="9">
        <f t="shared" si="20"/>
        <v>25694.855155580037</v>
      </c>
      <c r="AG45" s="10"/>
      <c r="AH45" s="11">
        <f t="shared" si="21"/>
        <v>3043.5648444200051</v>
      </c>
      <c r="AI45" s="8">
        <v>5378.76</v>
      </c>
      <c r="AJ45" s="9">
        <f t="shared" si="23"/>
        <v>-2335.1951555800042</v>
      </c>
      <c r="AK45" s="10"/>
      <c r="AL45" s="25">
        <f t="shared" si="24"/>
        <v>0</v>
      </c>
      <c r="AM45" s="25">
        <f t="shared" si="25"/>
        <v>0</v>
      </c>
      <c r="AN45" s="25">
        <f t="shared" si="26"/>
        <v>0</v>
      </c>
      <c r="AO45" s="10"/>
      <c r="AP45" s="12">
        <v>314085.77</v>
      </c>
      <c r="AQ45" s="12">
        <f t="shared" si="27"/>
        <v>0</v>
      </c>
      <c r="AR45" s="12">
        <f t="shared" si="28"/>
        <v>0</v>
      </c>
      <c r="AS45" s="241"/>
      <c r="AT45" s="242"/>
      <c r="AU45" s="241"/>
      <c r="AV45" s="241"/>
      <c r="AW45" s="243"/>
      <c r="AX45" s="242"/>
      <c r="AY45" s="242"/>
      <c r="AZ45" s="241">
        <v>0</v>
      </c>
      <c r="BA45" s="241">
        <v>0</v>
      </c>
      <c r="BB45" s="241">
        <v>0</v>
      </c>
      <c r="BC45" s="241">
        <v>0</v>
      </c>
      <c r="BD45" s="241">
        <v>0</v>
      </c>
      <c r="BE45" s="241">
        <v>0</v>
      </c>
      <c r="BF45" s="241"/>
      <c r="BG45" s="241">
        <v>3</v>
      </c>
      <c r="BH45" s="241">
        <v>0</v>
      </c>
      <c r="BI45" s="241">
        <v>23359.660000000033</v>
      </c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>
        <v>0</v>
      </c>
      <c r="BX45" s="241">
        <v>312560.26</v>
      </c>
      <c r="BY45" s="241">
        <v>286740</v>
      </c>
      <c r="BZ45" s="241">
        <v>312560.26</v>
      </c>
      <c r="CA45" s="241">
        <v>286740</v>
      </c>
      <c r="CB45" s="242" t="s">
        <v>634</v>
      </c>
      <c r="CC45" s="247">
        <v>290726.11</v>
      </c>
      <c r="CD45" s="247">
        <v>5378.76</v>
      </c>
      <c r="CE45" s="247">
        <v>314085.77</v>
      </c>
      <c r="CF45" s="247">
        <v>0</v>
      </c>
    </row>
    <row r="46" spans="1:84" x14ac:dyDescent="0.25">
      <c r="A46" s="253" t="s">
        <v>721</v>
      </c>
      <c r="B46" s="258" t="s">
        <v>722</v>
      </c>
      <c r="C46" s="254" t="s">
        <v>654</v>
      </c>
      <c r="D46" s="233"/>
      <c r="E46" s="234">
        <v>279244</v>
      </c>
      <c r="F46" s="235">
        <v>279244</v>
      </c>
      <c r="G46" s="255">
        <f>'Jobs-Ops'!G46</f>
        <v>0</v>
      </c>
      <c r="H46" s="113">
        <f>'Jobs-Ops'!H46</f>
        <v>0</v>
      </c>
      <c r="I46" s="104"/>
      <c r="J46" s="237">
        <f t="shared" si="10"/>
        <v>279244</v>
      </c>
      <c r="K46" s="238"/>
      <c r="L46" s="239"/>
      <c r="M46" s="8">
        <v>249849.76</v>
      </c>
      <c r="N46" s="240">
        <f t="shared" si="11"/>
        <v>249849.76</v>
      </c>
      <c r="O46" s="238"/>
      <c r="P46" s="239"/>
      <c r="Q46" s="9">
        <f t="shared" si="12"/>
        <v>29394.239999999991</v>
      </c>
      <c r="R46" s="9">
        <f t="shared" si="13"/>
        <v>28155.799999999988</v>
      </c>
      <c r="S46" s="9">
        <f t="shared" si="14"/>
        <v>1238.4400000000023</v>
      </c>
      <c r="T46" s="256">
        <v>46022</v>
      </c>
      <c r="U46" s="10"/>
      <c r="V46" s="23">
        <f t="shared" si="15"/>
        <v>1.0049567388017504</v>
      </c>
      <c r="W46" s="11">
        <f t="shared" si="16"/>
        <v>280628.13956995599</v>
      </c>
      <c r="X46" s="8">
        <v>251088.2</v>
      </c>
      <c r="Y46" s="9">
        <f t="shared" si="17"/>
        <v>29539.939569955983</v>
      </c>
      <c r="Z46" s="9">
        <f t="shared" si="18"/>
        <v>28155.799999999988</v>
      </c>
      <c r="AA46" s="9">
        <f t="shared" si="19"/>
        <v>1384.1395699559944</v>
      </c>
      <c r="AB46" s="10"/>
      <c r="AC46" s="24">
        <v>0.71720145661221191</v>
      </c>
      <c r="AD46" s="11">
        <v>143636.86189767066</v>
      </c>
      <c r="AE46" s="8">
        <v>184739.62</v>
      </c>
      <c r="AF46" s="9">
        <f t="shared" si="20"/>
        <v>-41102.758102329331</v>
      </c>
      <c r="AG46" s="10"/>
      <c r="AH46" s="11">
        <f t="shared" si="21"/>
        <v>136991.27767228533</v>
      </c>
      <c r="AI46" s="8">
        <v>66348.58</v>
      </c>
      <c r="AJ46" s="9">
        <f t="shared" si="23"/>
        <v>70642.697672285314</v>
      </c>
      <c r="AK46" s="10"/>
      <c r="AL46" s="25">
        <f t="shared" si="24"/>
        <v>-1384.1395699559944</v>
      </c>
      <c r="AM46" s="25">
        <f t="shared" si="25"/>
        <v>-1238.4400000000023</v>
      </c>
      <c r="AN46" s="25">
        <f t="shared" si="26"/>
        <v>-145.69956995599205</v>
      </c>
      <c r="AO46" s="10"/>
      <c r="AP46" s="12">
        <v>279244</v>
      </c>
      <c r="AQ46" s="12">
        <f t="shared" si="27"/>
        <v>1384.1395699559944</v>
      </c>
      <c r="AR46" s="12" t="str">
        <f t="shared" si="28"/>
        <v xml:space="preserve"> </v>
      </c>
      <c r="AS46" s="241"/>
      <c r="AT46" s="242"/>
      <c r="AU46" s="241"/>
      <c r="AV46" s="241"/>
      <c r="AW46" s="243"/>
      <c r="AX46" s="242"/>
      <c r="AY46" s="242"/>
      <c r="AZ46" s="241">
        <v>0</v>
      </c>
      <c r="BA46" s="241">
        <v>0</v>
      </c>
      <c r="BB46" s="241">
        <v>0</v>
      </c>
      <c r="BC46" s="241">
        <v>0</v>
      </c>
      <c r="BD46" s="241">
        <v>0</v>
      </c>
      <c r="BE46" s="241">
        <v>0</v>
      </c>
      <c r="BF46" s="241"/>
      <c r="BG46" s="241">
        <v>3</v>
      </c>
      <c r="BH46" s="241">
        <v>0</v>
      </c>
      <c r="BI46" s="241">
        <v>28155.799999999988</v>
      </c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>
        <v>0</v>
      </c>
      <c r="BX46" s="241">
        <v>200274.08</v>
      </c>
      <c r="BY46" s="241">
        <v>257584</v>
      </c>
      <c r="BZ46" s="241">
        <v>200274.08</v>
      </c>
      <c r="CA46" s="241">
        <v>257584</v>
      </c>
      <c r="CB46" s="242" t="s">
        <v>634</v>
      </c>
      <c r="CC46" s="247">
        <v>251088.2</v>
      </c>
      <c r="CD46" s="247">
        <v>66348.58</v>
      </c>
      <c r="CE46" s="247">
        <v>279244</v>
      </c>
      <c r="CF46" s="247">
        <v>0</v>
      </c>
    </row>
    <row r="47" spans="1:84" x14ac:dyDescent="0.25">
      <c r="A47" s="253" t="s">
        <v>723</v>
      </c>
      <c r="B47" s="254" t="s">
        <v>724</v>
      </c>
      <c r="C47" s="254" t="s">
        <v>654</v>
      </c>
      <c r="D47" s="233"/>
      <c r="E47" s="234">
        <v>29838.25</v>
      </c>
      <c r="F47" s="235">
        <v>29838.25</v>
      </c>
      <c r="G47" s="255">
        <f>'Jobs-Ops'!G47</f>
        <v>0</v>
      </c>
      <c r="H47" s="113">
        <f>'Jobs-Ops'!H47</f>
        <v>0</v>
      </c>
      <c r="I47" s="104"/>
      <c r="J47" s="237">
        <f t="shared" si="10"/>
        <v>29838.25</v>
      </c>
      <c r="K47" s="238"/>
      <c r="L47" s="239"/>
      <c r="M47" s="8">
        <v>-3200</v>
      </c>
      <c r="N47" s="240">
        <f t="shared" si="11"/>
        <v>-3200</v>
      </c>
      <c r="O47" s="71"/>
      <c r="P47" s="100"/>
      <c r="Q47" s="9">
        <f t="shared" si="12"/>
        <v>33038.25</v>
      </c>
      <c r="R47" s="9">
        <f t="shared" si="13"/>
        <v>3749.9199999999983</v>
      </c>
      <c r="S47" s="9">
        <f t="shared" si="14"/>
        <v>29288.33</v>
      </c>
      <c r="T47" s="256">
        <v>46022</v>
      </c>
      <c r="U47" s="10"/>
      <c r="V47" s="23">
        <f t="shared" si="15"/>
        <v>-8.1526031250000006</v>
      </c>
      <c r="W47" s="11">
        <f t="shared" si="16"/>
        <v>26088.33</v>
      </c>
      <c r="X47" s="8">
        <v>26088.33</v>
      </c>
      <c r="Y47" s="9">
        <f t="shared" si="17"/>
        <v>0</v>
      </c>
      <c r="Z47" s="9">
        <f t="shared" si="18"/>
        <v>3749.9199999999983</v>
      </c>
      <c r="AA47" s="9">
        <f t="shared" si="19"/>
        <v>-3749.9199999999983</v>
      </c>
      <c r="AB47" s="10"/>
      <c r="AC47" s="24">
        <v>1</v>
      </c>
      <c r="AD47" s="11">
        <v>29838.25</v>
      </c>
      <c r="AE47" s="8">
        <v>6514.21</v>
      </c>
      <c r="AF47" s="9">
        <f t="shared" si="20"/>
        <v>23324.04</v>
      </c>
      <c r="AG47" s="10"/>
      <c r="AH47" s="11">
        <f t="shared" si="21"/>
        <v>-3749.9199999999983</v>
      </c>
      <c r="AI47" s="8">
        <v>19574.12</v>
      </c>
      <c r="AJ47" s="9">
        <f t="shared" si="23"/>
        <v>-23324.04</v>
      </c>
      <c r="AK47" s="10"/>
      <c r="AL47" s="25">
        <f t="shared" si="24"/>
        <v>3749.9199999999983</v>
      </c>
      <c r="AM47" s="25">
        <f t="shared" si="25"/>
        <v>-29288.33</v>
      </c>
      <c r="AN47" s="25">
        <f t="shared" si="26"/>
        <v>33038.25</v>
      </c>
      <c r="AO47" s="10"/>
      <c r="AP47" s="12">
        <v>29838.25</v>
      </c>
      <c r="AQ47" s="12" t="str">
        <f t="shared" si="27"/>
        <v xml:space="preserve"> </v>
      </c>
      <c r="AR47" s="12">
        <f t="shared" si="28"/>
        <v>3749.9199999999983</v>
      </c>
      <c r="AS47" s="241"/>
      <c r="AT47" s="242"/>
      <c r="AU47" s="241"/>
      <c r="AV47" s="241"/>
      <c r="AW47" s="243"/>
      <c r="AX47" s="242"/>
      <c r="AY47" s="242"/>
      <c r="AZ47" s="241">
        <v>0</v>
      </c>
      <c r="BA47" s="241">
        <v>0</v>
      </c>
      <c r="BB47" s="241">
        <v>0</v>
      </c>
      <c r="BC47" s="241">
        <v>0</v>
      </c>
      <c r="BD47" s="241">
        <v>0</v>
      </c>
      <c r="BE47" s="241">
        <v>0</v>
      </c>
      <c r="BF47" s="241"/>
      <c r="BG47" s="241">
        <v>3</v>
      </c>
      <c r="BH47" s="241">
        <v>0</v>
      </c>
      <c r="BI47" s="241">
        <v>3749.9199999999983</v>
      </c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>
        <v>0</v>
      </c>
      <c r="BX47" s="241">
        <v>29838.25</v>
      </c>
      <c r="BY47" s="241">
        <v>6514.21</v>
      </c>
      <c r="BZ47" s="241">
        <v>29838.25</v>
      </c>
      <c r="CA47" s="241">
        <v>6514.21</v>
      </c>
      <c r="CB47" s="242" t="s">
        <v>634</v>
      </c>
      <c r="CC47" s="247">
        <v>26088.33</v>
      </c>
      <c r="CD47" s="247">
        <v>19574.12</v>
      </c>
      <c r="CE47" s="247">
        <v>29838.25</v>
      </c>
      <c r="CF47" s="247">
        <v>0</v>
      </c>
    </row>
    <row r="48" spans="1:84" x14ac:dyDescent="0.25">
      <c r="A48" s="253" t="s">
        <v>725</v>
      </c>
      <c r="B48" s="254" t="s">
        <v>726</v>
      </c>
      <c r="C48" s="254" t="s">
        <v>649</v>
      </c>
      <c r="D48" s="233"/>
      <c r="E48" s="234">
        <v>0</v>
      </c>
      <c r="F48" s="235">
        <v>0</v>
      </c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>
        <v>646965.56000000006</v>
      </c>
      <c r="N48" s="240">
        <f t="shared" si="11"/>
        <v>646965.56000000006</v>
      </c>
      <c r="O48" s="238"/>
      <c r="P48" s="239"/>
      <c r="Q48" s="9">
        <f t="shared" si="12"/>
        <v>-646965.56000000006</v>
      </c>
      <c r="R48" s="9">
        <f t="shared" si="13"/>
        <v>-764121.89</v>
      </c>
      <c r="S48" s="9">
        <f t="shared" si="14"/>
        <v>117156.32999999996</v>
      </c>
      <c r="T48" s="256">
        <v>46022</v>
      </c>
      <c r="U48" s="10"/>
      <c r="V48" s="23">
        <f t="shared" si="15"/>
        <v>1.7198972847951906</v>
      </c>
      <c r="W48" s="11">
        <f t="shared" si="16"/>
        <v>0</v>
      </c>
      <c r="X48" s="8">
        <v>1112714.31</v>
      </c>
      <c r="Y48" s="9">
        <f t="shared" si="17"/>
        <v>-646965.56000000006</v>
      </c>
      <c r="Z48" s="9">
        <f t="shared" si="18"/>
        <v>-764121.89</v>
      </c>
      <c r="AA48" s="9">
        <f t="shared" si="19"/>
        <v>117156.32999999996</v>
      </c>
      <c r="AB48" s="10"/>
      <c r="AC48" s="24">
        <v>0</v>
      </c>
      <c r="AD48" s="11">
        <v>0</v>
      </c>
      <c r="AE48" s="8">
        <v>0</v>
      </c>
      <c r="AF48" s="9">
        <f t="shared" si="20"/>
        <v>0</v>
      </c>
      <c r="AG48" s="10"/>
      <c r="AH48" s="11">
        <f t="shared" si="21"/>
        <v>0</v>
      </c>
      <c r="AI48" s="8">
        <v>1112714.31</v>
      </c>
      <c r="AJ48" s="9">
        <f t="shared" si="23"/>
        <v>-646965.56000000006</v>
      </c>
      <c r="AK48" s="10"/>
      <c r="AL48" s="25">
        <f t="shared" si="24"/>
        <v>0</v>
      </c>
      <c r="AM48" s="25">
        <f t="shared" si="25"/>
        <v>-465748.75</v>
      </c>
      <c r="AN48" s="25">
        <f t="shared" si="26"/>
        <v>0</v>
      </c>
      <c r="AO48" s="10"/>
      <c r="AP48" s="12">
        <v>0</v>
      </c>
      <c r="AQ48" s="12">
        <f t="shared" si="27"/>
        <v>0</v>
      </c>
      <c r="AR48" s="12">
        <f t="shared" si="28"/>
        <v>0</v>
      </c>
      <c r="AS48" s="241"/>
      <c r="AT48" s="242"/>
      <c r="AU48" s="241"/>
      <c r="AV48" s="241"/>
      <c r="AW48" s="243"/>
      <c r="AX48" s="242"/>
      <c r="AY48" s="242"/>
      <c r="AZ48" s="241">
        <v>0</v>
      </c>
      <c r="BA48" s="241">
        <v>0</v>
      </c>
      <c r="BB48" s="241">
        <v>0</v>
      </c>
      <c r="BC48" s="241">
        <v>0</v>
      </c>
      <c r="BD48" s="241">
        <v>0</v>
      </c>
      <c r="BE48" s="241">
        <v>0</v>
      </c>
      <c r="BF48" s="241"/>
      <c r="BG48" s="241">
        <v>3</v>
      </c>
      <c r="BH48" s="241">
        <v>0</v>
      </c>
      <c r="BI48" s="241">
        <v>-764121.89</v>
      </c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>
        <v>0</v>
      </c>
      <c r="BX48" s="241">
        <v>0</v>
      </c>
      <c r="BY48" s="241">
        <v>0</v>
      </c>
      <c r="BZ48" s="241">
        <v>0</v>
      </c>
      <c r="CA48" s="241">
        <v>0</v>
      </c>
      <c r="CB48" s="242" t="s">
        <v>634</v>
      </c>
      <c r="CC48" s="247">
        <v>1112714.31</v>
      </c>
      <c r="CD48" s="247">
        <v>1112714.31</v>
      </c>
      <c r="CE48" s="247">
        <v>0</v>
      </c>
      <c r="CF48" s="247">
        <v>0</v>
      </c>
    </row>
    <row r="49" spans="1:84" x14ac:dyDescent="0.25">
      <c r="A49" s="253" t="s">
        <v>727</v>
      </c>
      <c r="B49" s="254" t="s">
        <v>728</v>
      </c>
      <c r="C49" s="254" t="s">
        <v>649</v>
      </c>
      <c r="D49" s="233"/>
      <c r="E49" s="234">
        <v>0</v>
      </c>
      <c r="F49" s="235">
        <v>0</v>
      </c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>
        <v>414012.52</v>
      </c>
      <c r="N49" s="240">
        <f t="shared" si="11"/>
        <v>414012.52</v>
      </c>
      <c r="O49" s="71"/>
      <c r="P49" s="100"/>
      <c r="Q49" s="9">
        <f t="shared" si="12"/>
        <v>-414012.52</v>
      </c>
      <c r="R49" s="9">
        <f t="shared" si="13"/>
        <v>-282753.03999999998</v>
      </c>
      <c r="S49" s="9">
        <f t="shared" si="14"/>
        <v>-131259.48000000004</v>
      </c>
      <c r="T49" s="256">
        <v>46022</v>
      </c>
      <c r="U49" s="10"/>
      <c r="V49" s="23">
        <f t="shared" si="15"/>
        <v>1</v>
      </c>
      <c r="W49" s="11">
        <f t="shared" si="16"/>
        <v>0</v>
      </c>
      <c r="X49" s="8">
        <v>414012.52</v>
      </c>
      <c r="Y49" s="9">
        <f t="shared" si="17"/>
        <v>-414012.52</v>
      </c>
      <c r="Z49" s="9">
        <f t="shared" si="18"/>
        <v>-282753.03999999998</v>
      </c>
      <c r="AA49" s="9">
        <f t="shared" si="19"/>
        <v>-131259.48000000004</v>
      </c>
      <c r="AB49" s="10"/>
      <c r="AC49" s="24">
        <v>0</v>
      </c>
      <c r="AD49" s="11">
        <v>0</v>
      </c>
      <c r="AE49" s="8">
        <v>0</v>
      </c>
      <c r="AF49" s="9">
        <f t="shared" si="20"/>
        <v>0</v>
      </c>
      <c r="AG49" s="10"/>
      <c r="AH49" s="11">
        <f t="shared" si="21"/>
        <v>0</v>
      </c>
      <c r="AI49" s="8">
        <v>414012.52</v>
      </c>
      <c r="AJ49" s="9">
        <f t="shared" si="23"/>
        <v>-414012.52</v>
      </c>
      <c r="AK49" s="10"/>
      <c r="AL49" s="25">
        <f t="shared" si="24"/>
        <v>0</v>
      </c>
      <c r="AM49" s="25">
        <f t="shared" si="25"/>
        <v>0</v>
      </c>
      <c r="AN49" s="25">
        <f t="shared" si="26"/>
        <v>0</v>
      </c>
      <c r="AO49" s="10"/>
      <c r="AP49" s="12">
        <v>0</v>
      </c>
      <c r="AQ49" s="12">
        <f t="shared" si="27"/>
        <v>0</v>
      </c>
      <c r="AR49" s="12">
        <f t="shared" si="28"/>
        <v>0</v>
      </c>
      <c r="AS49" s="241"/>
      <c r="AT49" s="242"/>
      <c r="AU49" s="241"/>
      <c r="AV49" s="241"/>
      <c r="AW49" s="243"/>
      <c r="AX49" s="242"/>
      <c r="AY49" s="242"/>
      <c r="AZ49" s="241">
        <v>0</v>
      </c>
      <c r="BA49" s="241">
        <v>0</v>
      </c>
      <c r="BB49" s="241">
        <v>0</v>
      </c>
      <c r="BC49" s="241">
        <v>0</v>
      </c>
      <c r="BD49" s="241">
        <v>0</v>
      </c>
      <c r="BE49" s="241">
        <v>0</v>
      </c>
      <c r="BF49" s="241"/>
      <c r="BG49" s="241">
        <v>3</v>
      </c>
      <c r="BH49" s="241">
        <v>0</v>
      </c>
      <c r="BI49" s="241">
        <v>-282753.03999999998</v>
      </c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>
        <v>0</v>
      </c>
      <c r="BX49" s="241">
        <v>0</v>
      </c>
      <c r="BY49" s="241">
        <v>0</v>
      </c>
      <c r="BZ49" s="241">
        <v>0</v>
      </c>
      <c r="CA49" s="241">
        <v>0</v>
      </c>
      <c r="CB49" s="242" t="s">
        <v>634</v>
      </c>
      <c r="CC49" s="247">
        <v>414012.52</v>
      </c>
      <c r="CD49" s="247">
        <v>414012.52</v>
      </c>
      <c r="CE49" s="247">
        <v>0</v>
      </c>
      <c r="CF49" s="247">
        <v>0</v>
      </c>
    </row>
    <row r="50" spans="1:84" x14ac:dyDescent="0.25">
      <c r="A50" s="253" t="s">
        <v>729</v>
      </c>
      <c r="B50" s="254" t="s">
        <v>730</v>
      </c>
      <c r="C50" s="254" t="s">
        <v>675</v>
      </c>
      <c r="D50" s="233"/>
      <c r="E50" s="234">
        <v>50568.05</v>
      </c>
      <c r="F50" s="235">
        <v>50568.05</v>
      </c>
      <c r="G50" s="255">
        <f>'Jobs-Ops'!G50</f>
        <v>0</v>
      </c>
      <c r="H50" s="113">
        <f>'Jobs-Ops'!H50</f>
        <v>0</v>
      </c>
      <c r="I50" s="104"/>
      <c r="J50" s="237">
        <f t="shared" si="10"/>
        <v>50568.05</v>
      </c>
      <c r="K50" s="238"/>
      <c r="L50" s="239"/>
      <c r="M50" s="8">
        <v>33347.31</v>
      </c>
      <c r="N50" s="240">
        <f t="shared" si="11"/>
        <v>33347.31</v>
      </c>
      <c r="O50" s="71"/>
      <c r="P50" s="100"/>
      <c r="Q50" s="9">
        <f t="shared" si="12"/>
        <v>17220.740000000005</v>
      </c>
      <c r="R50" s="9">
        <f t="shared" si="13"/>
        <v>6500</v>
      </c>
      <c r="S50" s="9">
        <f t="shared" si="14"/>
        <v>10720.740000000005</v>
      </c>
      <c r="T50" s="256">
        <v>46022</v>
      </c>
      <c r="U50" s="10"/>
      <c r="V50" s="23">
        <f t="shared" si="15"/>
        <v>1.3581722183888296</v>
      </c>
      <c r="W50" s="11">
        <f t="shared" si="16"/>
        <v>68680.120648097261</v>
      </c>
      <c r="X50" s="8">
        <v>45291.39</v>
      </c>
      <c r="Y50" s="9">
        <f t="shared" si="17"/>
        <v>23388.730648097262</v>
      </c>
      <c r="Z50" s="9">
        <f t="shared" si="18"/>
        <v>6500</v>
      </c>
      <c r="AA50" s="9">
        <f t="shared" si="19"/>
        <v>16888.730648097262</v>
      </c>
      <c r="AB50" s="10"/>
      <c r="AC50" s="24">
        <v>0</v>
      </c>
      <c r="AD50" s="11">
        <v>0</v>
      </c>
      <c r="AE50" s="8">
        <v>0</v>
      </c>
      <c r="AF50" s="9">
        <f t="shared" si="20"/>
        <v>0</v>
      </c>
      <c r="AG50" s="10"/>
      <c r="AH50" s="11">
        <f t="shared" si="21"/>
        <v>68680.120648097261</v>
      </c>
      <c r="AI50" s="8">
        <v>45291.39</v>
      </c>
      <c r="AJ50" s="9">
        <f t="shared" si="23"/>
        <v>23388.730648097262</v>
      </c>
      <c r="AK50" s="10"/>
      <c r="AL50" s="25">
        <f t="shared" si="24"/>
        <v>-18112.070648097259</v>
      </c>
      <c r="AM50" s="25">
        <f t="shared" si="25"/>
        <v>-11944.080000000002</v>
      </c>
      <c r="AN50" s="25">
        <f t="shared" si="26"/>
        <v>-6167.9906480972568</v>
      </c>
      <c r="AO50" s="10"/>
      <c r="AP50" s="12">
        <v>50568.05</v>
      </c>
      <c r="AQ50" s="12">
        <f t="shared" si="27"/>
        <v>18112.070648097259</v>
      </c>
      <c r="AR50" s="12" t="str">
        <f t="shared" si="28"/>
        <v xml:space="preserve"> </v>
      </c>
      <c r="AS50" s="241"/>
      <c r="AT50" s="242"/>
      <c r="AU50" s="241"/>
      <c r="AV50" s="241"/>
      <c r="AW50" s="243"/>
      <c r="AX50" s="242"/>
      <c r="AY50" s="242"/>
      <c r="AZ50" s="241">
        <v>0</v>
      </c>
      <c r="BA50" s="241">
        <v>0</v>
      </c>
      <c r="BB50" s="241">
        <v>0</v>
      </c>
      <c r="BC50" s="241">
        <v>0</v>
      </c>
      <c r="BD50" s="241">
        <v>0</v>
      </c>
      <c r="BE50" s="241">
        <v>0</v>
      </c>
      <c r="BF50" s="241"/>
      <c r="BG50" s="241">
        <v>3</v>
      </c>
      <c r="BH50" s="241">
        <v>0</v>
      </c>
      <c r="BI50" s="241">
        <v>6500</v>
      </c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>
        <v>0</v>
      </c>
      <c r="BX50" s="241">
        <v>0</v>
      </c>
      <c r="BY50" s="241">
        <v>0</v>
      </c>
      <c r="BZ50" s="241">
        <v>0</v>
      </c>
      <c r="CA50" s="241">
        <v>0</v>
      </c>
      <c r="CB50" s="242" t="s">
        <v>634</v>
      </c>
      <c r="CC50" s="247">
        <v>45291.39</v>
      </c>
      <c r="CD50" s="247">
        <v>45291.39</v>
      </c>
      <c r="CE50" s="247">
        <v>50568.05</v>
      </c>
      <c r="CF50" s="247">
        <v>0</v>
      </c>
    </row>
    <row r="51" spans="1:84" x14ac:dyDescent="0.25">
      <c r="A51" s="253" t="s">
        <v>731</v>
      </c>
      <c r="B51" s="254" t="s">
        <v>732</v>
      </c>
      <c r="C51" s="254" t="s">
        <v>660</v>
      </c>
      <c r="D51" s="233"/>
      <c r="E51" s="234">
        <v>23957</v>
      </c>
      <c r="F51" s="235">
        <v>23957</v>
      </c>
      <c r="G51" s="255">
        <f>'Jobs-Ops'!G51</f>
        <v>0</v>
      </c>
      <c r="H51" s="113">
        <f>'Jobs-Ops'!H51</f>
        <v>0</v>
      </c>
      <c r="I51" s="104"/>
      <c r="J51" s="237">
        <f t="shared" si="10"/>
        <v>23957</v>
      </c>
      <c r="K51" s="238"/>
      <c r="L51" s="239"/>
      <c r="M51" s="8">
        <v>6918.02</v>
      </c>
      <c r="N51" s="240">
        <f t="shared" si="11"/>
        <v>6918.02</v>
      </c>
      <c r="O51" s="71"/>
      <c r="P51" s="100"/>
      <c r="Q51" s="9">
        <f t="shared" si="12"/>
        <v>17038.98</v>
      </c>
      <c r="R51" s="9">
        <f t="shared" si="13"/>
        <v>16567.28</v>
      </c>
      <c r="S51" s="9">
        <f t="shared" si="14"/>
        <v>471.70000000000073</v>
      </c>
      <c r="T51" s="256">
        <v>46022</v>
      </c>
      <c r="U51" s="10"/>
      <c r="V51" s="23">
        <f t="shared" si="15"/>
        <v>1.084885559741082</v>
      </c>
      <c r="W51" s="11">
        <f t="shared" si="16"/>
        <v>25990.603354717103</v>
      </c>
      <c r="X51" s="8">
        <v>7505.26</v>
      </c>
      <c r="Y51" s="9">
        <f t="shared" si="17"/>
        <v>18485.343354717101</v>
      </c>
      <c r="Z51" s="9">
        <f t="shared" si="18"/>
        <v>16567.28</v>
      </c>
      <c r="AA51" s="9">
        <f t="shared" si="19"/>
        <v>1918.0633547171019</v>
      </c>
      <c r="AB51" s="10"/>
      <c r="AC51" s="24">
        <v>0.84890182549949689</v>
      </c>
      <c r="AD51" s="11">
        <v>17264.218293402329</v>
      </c>
      <c r="AE51" s="8">
        <v>5905.81</v>
      </c>
      <c r="AF51" s="9">
        <f t="shared" si="20"/>
        <v>11358.408293402328</v>
      </c>
      <c r="AG51" s="10"/>
      <c r="AH51" s="11">
        <f t="shared" si="21"/>
        <v>8726.3850613147733</v>
      </c>
      <c r="AI51" s="8">
        <v>1599.45</v>
      </c>
      <c r="AJ51" s="9">
        <f t="shared" si="23"/>
        <v>7126.9350613147726</v>
      </c>
      <c r="AK51" s="10"/>
      <c r="AL51" s="25">
        <f t="shared" si="24"/>
        <v>-2033.6033547171028</v>
      </c>
      <c r="AM51" s="25">
        <f t="shared" si="25"/>
        <v>-587.23999999999978</v>
      </c>
      <c r="AN51" s="25">
        <f t="shared" si="26"/>
        <v>-1446.3633547171012</v>
      </c>
      <c r="AO51" s="10"/>
      <c r="AP51" s="12">
        <v>23957</v>
      </c>
      <c r="AQ51" s="12">
        <f t="shared" si="27"/>
        <v>2033.6033547171028</v>
      </c>
      <c r="AR51" s="12" t="str">
        <f t="shared" si="28"/>
        <v xml:space="preserve"> </v>
      </c>
      <c r="AS51" s="241"/>
      <c r="AT51" s="242"/>
      <c r="AU51" s="241"/>
      <c r="AV51" s="241"/>
      <c r="AW51" s="243"/>
      <c r="AX51" s="242"/>
      <c r="AY51" s="242"/>
      <c r="AZ51" s="241">
        <v>0</v>
      </c>
      <c r="BA51" s="241">
        <v>0</v>
      </c>
      <c r="BB51" s="241">
        <v>0</v>
      </c>
      <c r="BC51" s="241">
        <v>0</v>
      </c>
      <c r="BD51" s="241">
        <v>0</v>
      </c>
      <c r="BE51" s="241">
        <v>0</v>
      </c>
      <c r="BF51" s="241"/>
      <c r="BG51" s="241">
        <v>3</v>
      </c>
      <c r="BH51" s="241">
        <v>0</v>
      </c>
      <c r="BI51" s="241">
        <v>16567.28</v>
      </c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>
        <v>0</v>
      </c>
      <c r="BX51" s="241">
        <v>20337.12</v>
      </c>
      <c r="BY51" s="241">
        <v>6957</v>
      </c>
      <c r="BZ51" s="241">
        <v>20337.12</v>
      </c>
      <c r="CA51" s="241">
        <v>6957</v>
      </c>
      <c r="CB51" s="242" t="s">
        <v>634</v>
      </c>
      <c r="CC51" s="247">
        <v>7505.26</v>
      </c>
      <c r="CD51" s="247">
        <v>1599.45</v>
      </c>
      <c r="CE51" s="247">
        <v>23957</v>
      </c>
      <c r="CF51" s="247">
        <v>0</v>
      </c>
    </row>
    <row r="52" spans="1:84" x14ac:dyDescent="0.25">
      <c r="A52" s="253" t="s">
        <v>733</v>
      </c>
      <c r="B52" s="254" t="s">
        <v>734</v>
      </c>
      <c r="C52" s="254" t="s">
        <v>654</v>
      </c>
      <c r="D52" s="233"/>
      <c r="E52" s="234">
        <v>132492.20000000001</v>
      </c>
      <c r="F52" s="235">
        <v>132492.20000000001</v>
      </c>
      <c r="G52" s="255">
        <f>'Jobs-Ops'!G52</f>
        <v>0</v>
      </c>
      <c r="H52" s="113">
        <f>'Jobs-Ops'!H52</f>
        <v>0</v>
      </c>
      <c r="I52" s="104"/>
      <c r="J52" s="237">
        <f t="shared" si="10"/>
        <v>132492.20000000001</v>
      </c>
      <c r="K52" s="238"/>
      <c r="L52" s="239"/>
      <c r="M52" s="8">
        <v>116972.75</v>
      </c>
      <c r="N52" s="240">
        <f t="shared" si="11"/>
        <v>116972.75</v>
      </c>
      <c r="O52" s="71"/>
      <c r="P52" s="100"/>
      <c r="Q52" s="9">
        <f t="shared" si="12"/>
        <v>15519.450000000012</v>
      </c>
      <c r="R52" s="9">
        <f t="shared" si="13"/>
        <v>16292</v>
      </c>
      <c r="S52" s="9">
        <f t="shared" si="14"/>
        <v>-772.54999999998836</v>
      </c>
      <c r="T52" s="256">
        <v>46022</v>
      </c>
      <c r="U52" s="10"/>
      <c r="V52" s="23">
        <f t="shared" si="15"/>
        <v>1</v>
      </c>
      <c r="W52" s="11">
        <f t="shared" si="16"/>
        <v>132492.20000000001</v>
      </c>
      <c r="X52" s="8">
        <v>116972.75</v>
      </c>
      <c r="Y52" s="9">
        <f t="shared" si="17"/>
        <v>15519.450000000012</v>
      </c>
      <c r="Z52" s="9">
        <f t="shared" si="18"/>
        <v>16292</v>
      </c>
      <c r="AA52" s="9">
        <f t="shared" si="19"/>
        <v>-772.54999999998836</v>
      </c>
      <c r="AB52" s="10"/>
      <c r="AC52" s="24">
        <v>0</v>
      </c>
      <c r="AD52" s="11">
        <v>0</v>
      </c>
      <c r="AE52" s="8">
        <v>0</v>
      </c>
      <c r="AF52" s="9">
        <f t="shared" si="20"/>
        <v>0</v>
      </c>
      <c r="AG52" s="10"/>
      <c r="AH52" s="11">
        <f t="shared" si="21"/>
        <v>132492.20000000001</v>
      </c>
      <c r="AI52" s="8">
        <v>116972.75</v>
      </c>
      <c r="AJ52" s="9">
        <f t="shared" si="23"/>
        <v>15519.450000000012</v>
      </c>
      <c r="AK52" s="10"/>
      <c r="AL52" s="25">
        <f t="shared" si="24"/>
        <v>0</v>
      </c>
      <c r="AM52" s="25">
        <f t="shared" si="25"/>
        <v>0</v>
      </c>
      <c r="AN52" s="25">
        <f t="shared" si="26"/>
        <v>0</v>
      </c>
      <c r="AO52" s="10"/>
      <c r="AP52" s="12">
        <v>132492.20000000001</v>
      </c>
      <c r="AQ52" s="12">
        <f t="shared" si="27"/>
        <v>0</v>
      </c>
      <c r="AR52" s="12">
        <f t="shared" si="28"/>
        <v>0</v>
      </c>
      <c r="AS52" s="241"/>
      <c r="AT52" s="242"/>
      <c r="AU52" s="241"/>
      <c r="AV52" s="241"/>
      <c r="AW52" s="243"/>
      <c r="AX52" s="242"/>
      <c r="AY52" s="242"/>
      <c r="AZ52" s="241">
        <v>0</v>
      </c>
      <c r="BA52" s="241">
        <v>0</v>
      </c>
      <c r="BB52" s="241">
        <v>0</v>
      </c>
      <c r="BC52" s="241">
        <v>0</v>
      </c>
      <c r="BD52" s="241">
        <v>0</v>
      </c>
      <c r="BE52" s="241">
        <v>0</v>
      </c>
      <c r="BF52" s="241"/>
      <c r="BG52" s="241">
        <v>3</v>
      </c>
      <c r="BH52" s="241">
        <v>0</v>
      </c>
      <c r="BI52" s="241">
        <v>16292</v>
      </c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>
        <v>0</v>
      </c>
      <c r="BX52" s="241">
        <v>0</v>
      </c>
      <c r="BY52" s="241">
        <v>0</v>
      </c>
      <c r="BZ52" s="241">
        <v>0</v>
      </c>
      <c r="CA52" s="241">
        <v>0</v>
      </c>
      <c r="CB52" s="242" t="s">
        <v>634</v>
      </c>
      <c r="CC52" s="247">
        <v>116972.75</v>
      </c>
      <c r="CD52" s="247">
        <v>116972.75</v>
      </c>
      <c r="CE52" s="247">
        <v>132492.20000000001</v>
      </c>
      <c r="CF52" s="247">
        <v>0</v>
      </c>
    </row>
    <row r="53" spans="1:84" x14ac:dyDescent="0.25">
      <c r="A53" s="253" t="s">
        <v>735</v>
      </c>
      <c r="B53" s="254" t="s">
        <v>736</v>
      </c>
      <c r="C53" s="254" t="s">
        <v>654</v>
      </c>
      <c r="D53" s="233"/>
      <c r="E53" s="234">
        <v>16665.830000000002</v>
      </c>
      <c r="F53" s="235">
        <v>16665.830000000002</v>
      </c>
      <c r="G53" s="255">
        <f>'Jobs-Ops'!G53</f>
        <v>0</v>
      </c>
      <c r="H53" s="113">
        <f>'Jobs-Ops'!H53</f>
        <v>0</v>
      </c>
      <c r="I53" s="104"/>
      <c r="J53" s="237">
        <f t="shared" si="10"/>
        <v>16665.830000000002</v>
      </c>
      <c r="K53" s="238"/>
      <c r="L53" s="239"/>
      <c r="M53" s="8">
        <v>-569.83000000000004</v>
      </c>
      <c r="N53" s="240">
        <f t="shared" si="11"/>
        <v>-569.83000000000004</v>
      </c>
      <c r="O53" s="71"/>
      <c r="P53" s="100"/>
      <c r="Q53" s="9">
        <f t="shared" si="12"/>
        <v>17235.660000000003</v>
      </c>
      <c r="R53" s="9">
        <f t="shared" si="13"/>
        <v>570.25000000000182</v>
      </c>
      <c r="S53" s="9">
        <f t="shared" si="14"/>
        <v>16665.410000000003</v>
      </c>
      <c r="T53" s="256">
        <v>46022</v>
      </c>
      <c r="U53" s="10"/>
      <c r="V53" s="23">
        <f t="shared" si="15"/>
        <v>-28.246283979432459</v>
      </c>
      <c r="W53" s="11">
        <f t="shared" si="16"/>
        <v>16095.58</v>
      </c>
      <c r="X53" s="8">
        <v>16095.58</v>
      </c>
      <c r="Y53" s="9">
        <f t="shared" si="17"/>
        <v>0</v>
      </c>
      <c r="Z53" s="9">
        <f t="shared" si="18"/>
        <v>570.25000000000182</v>
      </c>
      <c r="AA53" s="9">
        <f t="shared" si="19"/>
        <v>-570.25000000000182</v>
      </c>
      <c r="AB53" s="10"/>
      <c r="AC53" s="24">
        <v>0</v>
      </c>
      <c r="AD53" s="11">
        <v>0</v>
      </c>
      <c r="AE53" s="8">
        <v>0</v>
      </c>
      <c r="AF53" s="9">
        <f t="shared" si="20"/>
        <v>0</v>
      </c>
      <c r="AG53" s="10"/>
      <c r="AH53" s="11">
        <f t="shared" si="21"/>
        <v>16095.58</v>
      </c>
      <c r="AI53" s="8">
        <v>16095.58</v>
      </c>
      <c r="AJ53" s="9">
        <f t="shared" si="23"/>
        <v>0</v>
      </c>
      <c r="AK53" s="10"/>
      <c r="AL53" s="25">
        <f t="shared" si="24"/>
        <v>570.25000000000182</v>
      </c>
      <c r="AM53" s="25">
        <f t="shared" si="25"/>
        <v>-16665.41</v>
      </c>
      <c r="AN53" s="25">
        <f t="shared" si="26"/>
        <v>17235.660000000003</v>
      </c>
      <c r="AO53" s="10"/>
      <c r="AP53" s="12">
        <v>16665.830000000002</v>
      </c>
      <c r="AQ53" s="12" t="str">
        <f t="shared" si="27"/>
        <v xml:space="preserve"> </v>
      </c>
      <c r="AR53" s="12">
        <f t="shared" si="28"/>
        <v>570.25000000000182</v>
      </c>
      <c r="AS53" s="241"/>
      <c r="AT53" s="242"/>
      <c r="AU53" s="241"/>
      <c r="AV53" s="241"/>
      <c r="AW53" s="243"/>
      <c r="AX53" s="242"/>
      <c r="AY53" s="242"/>
      <c r="AZ53" s="241">
        <v>0</v>
      </c>
      <c r="BA53" s="241">
        <v>0</v>
      </c>
      <c r="BB53" s="241">
        <v>0</v>
      </c>
      <c r="BC53" s="241">
        <v>0</v>
      </c>
      <c r="BD53" s="241">
        <v>0</v>
      </c>
      <c r="BE53" s="241">
        <v>0</v>
      </c>
      <c r="BF53" s="241"/>
      <c r="BG53" s="241">
        <v>3</v>
      </c>
      <c r="BH53" s="241">
        <v>0</v>
      </c>
      <c r="BI53" s="241">
        <v>570.25000000000182</v>
      </c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>
        <v>0</v>
      </c>
      <c r="BX53" s="241">
        <v>0</v>
      </c>
      <c r="BY53" s="241">
        <v>0</v>
      </c>
      <c r="BZ53" s="241">
        <v>0</v>
      </c>
      <c r="CA53" s="241">
        <v>0</v>
      </c>
      <c r="CB53" s="242" t="s">
        <v>634</v>
      </c>
      <c r="CC53" s="247">
        <v>16095.58</v>
      </c>
      <c r="CD53" s="247">
        <v>16095.58</v>
      </c>
      <c r="CE53" s="247">
        <v>16665.830000000002</v>
      </c>
      <c r="CF53" s="247">
        <v>0</v>
      </c>
    </row>
    <row r="54" spans="1:84" x14ac:dyDescent="0.25">
      <c r="A54" s="253" t="s">
        <v>737</v>
      </c>
      <c r="B54" s="254" t="s">
        <v>738</v>
      </c>
      <c r="C54" s="254" t="s">
        <v>654</v>
      </c>
      <c r="D54" s="233"/>
      <c r="E54" s="234">
        <v>14151.97</v>
      </c>
      <c r="F54" s="235">
        <v>14151.97</v>
      </c>
      <c r="G54" s="255">
        <f>'Jobs-Ops'!G54</f>
        <v>0</v>
      </c>
      <c r="H54" s="113">
        <f>'Jobs-Ops'!H54</f>
        <v>0</v>
      </c>
      <c r="I54" s="104"/>
      <c r="J54" s="237">
        <f t="shared" si="10"/>
        <v>14151.97</v>
      </c>
      <c r="K54" s="238"/>
      <c r="L54" s="239"/>
      <c r="M54" s="8">
        <v>-798</v>
      </c>
      <c r="N54" s="240">
        <f t="shared" si="11"/>
        <v>-798</v>
      </c>
      <c r="O54" s="71"/>
      <c r="P54" s="100"/>
      <c r="Q54" s="9">
        <f t="shared" si="12"/>
        <v>14949.97</v>
      </c>
      <c r="R54" s="9">
        <f t="shared" si="13"/>
        <v>996.13999999999942</v>
      </c>
      <c r="S54" s="9">
        <f t="shared" si="14"/>
        <v>13953.83</v>
      </c>
      <c r="T54" s="256">
        <v>46022</v>
      </c>
      <c r="U54" s="10"/>
      <c r="V54" s="23">
        <f t="shared" si="15"/>
        <v>-16.486002506265663</v>
      </c>
      <c r="W54" s="11">
        <f t="shared" si="16"/>
        <v>13155.83</v>
      </c>
      <c r="X54" s="8">
        <v>13155.83</v>
      </c>
      <c r="Y54" s="9">
        <f t="shared" si="17"/>
        <v>0</v>
      </c>
      <c r="Z54" s="9">
        <f t="shared" si="18"/>
        <v>996.13999999999942</v>
      </c>
      <c r="AA54" s="9">
        <f t="shared" si="19"/>
        <v>-996.13999999999942</v>
      </c>
      <c r="AB54" s="10"/>
      <c r="AC54" s="24">
        <v>0</v>
      </c>
      <c r="AD54" s="11">
        <v>0</v>
      </c>
      <c r="AE54" s="8">
        <v>0</v>
      </c>
      <c r="AF54" s="9">
        <f t="shared" si="20"/>
        <v>0</v>
      </c>
      <c r="AG54" s="10"/>
      <c r="AH54" s="11">
        <f t="shared" si="21"/>
        <v>13155.83</v>
      </c>
      <c r="AI54" s="8">
        <v>13155.83</v>
      </c>
      <c r="AJ54" s="9">
        <f t="shared" si="23"/>
        <v>0</v>
      </c>
      <c r="AK54" s="10"/>
      <c r="AL54" s="25">
        <f t="shared" si="24"/>
        <v>996.13999999999942</v>
      </c>
      <c r="AM54" s="25">
        <f t="shared" si="25"/>
        <v>-13953.83</v>
      </c>
      <c r="AN54" s="25">
        <f t="shared" si="26"/>
        <v>14949.97</v>
      </c>
      <c r="AO54" s="10"/>
      <c r="AP54" s="12">
        <v>14151.97</v>
      </c>
      <c r="AQ54" s="12" t="str">
        <f t="shared" si="27"/>
        <v xml:space="preserve"> </v>
      </c>
      <c r="AR54" s="12">
        <f t="shared" si="28"/>
        <v>996.13999999999942</v>
      </c>
      <c r="AS54" s="241"/>
      <c r="AT54" s="242"/>
      <c r="AU54" s="241"/>
      <c r="AV54" s="241"/>
      <c r="AW54" s="243"/>
      <c r="AX54" s="242"/>
      <c r="AY54" s="242"/>
      <c r="AZ54" s="241">
        <v>0</v>
      </c>
      <c r="BA54" s="241">
        <v>0</v>
      </c>
      <c r="BB54" s="241">
        <v>0</v>
      </c>
      <c r="BC54" s="241">
        <v>0</v>
      </c>
      <c r="BD54" s="241">
        <v>0</v>
      </c>
      <c r="BE54" s="241">
        <v>0</v>
      </c>
      <c r="BF54" s="241"/>
      <c r="BG54" s="241">
        <v>3</v>
      </c>
      <c r="BH54" s="241">
        <v>0</v>
      </c>
      <c r="BI54" s="241">
        <v>996.13999999999942</v>
      </c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>
        <v>0</v>
      </c>
      <c r="BX54" s="241">
        <v>0</v>
      </c>
      <c r="BY54" s="241">
        <v>0</v>
      </c>
      <c r="BZ54" s="241">
        <v>0</v>
      </c>
      <c r="CA54" s="241">
        <v>0</v>
      </c>
      <c r="CB54" s="242" t="s">
        <v>634</v>
      </c>
      <c r="CC54" s="247">
        <v>13155.83</v>
      </c>
      <c r="CD54" s="247">
        <v>13155.83</v>
      </c>
      <c r="CE54" s="247">
        <v>14151.97</v>
      </c>
      <c r="CF54" s="247">
        <v>0</v>
      </c>
    </row>
    <row r="55" spans="1:84" x14ac:dyDescent="0.25">
      <c r="A55" s="253" t="s">
        <v>739</v>
      </c>
      <c r="B55" s="254" t="s">
        <v>740</v>
      </c>
      <c r="C55" s="254" t="s">
        <v>663</v>
      </c>
      <c r="D55" s="233"/>
      <c r="E55" s="234">
        <v>11302.84</v>
      </c>
      <c r="F55" s="235">
        <v>11302.84</v>
      </c>
      <c r="G55" s="255">
        <f>'Jobs-Ops'!G55</f>
        <v>0</v>
      </c>
      <c r="H55" s="113">
        <f>'Jobs-Ops'!H55</f>
        <v>0</v>
      </c>
      <c r="I55" s="104"/>
      <c r="J55" s="237">
        <f t="shared" si="10"/>
        <v>11302.84</v>
      </c>
      <c r="K55" s="238"/>
      <c r="L55" s="239"/>
      <c r="M55" s="8">
        <v>8287.82</v>
      </c>
      <c r="N55" s="240">
        <f t="shared" si="11"/>
        <v>8287.82</v>
      </c>
      <c r="O55" s="71"/>
      <c r="P55" s="100"/>
      <c r="Q55" s="9">
        <f t="shared" si="12"/>
        <v>3015.0200000000004</v>
      </c>
      <c r="R55" s="9">
        <f t="shared" si="13"/>
        <v>3015.0200000000004</v>
      </c>
      <c r="S55" s="9">
        <f t="shared" si="14"/>
        <v>0</v>
      </c>
      <c r="T55" s="256">
        <v>46022</v>
      </c>
      <c r="U55" s="10"/>
      <c r="V55" s="23">
        <f t="shared" si="15"/>
        <v>1</v>
      </c>
      <c r="W55" s="11">
        <f t="shared" si="16"/>
        <v>11302.84</v>
      </c>
      <c r="X55" s="8">
        <v>8287.82</v>
      </c>
      <c r="Y55" s="9">
        <f t="shared" si="17"/>
        <v>3015.0200000000004</v>
      </c>
      <c r="Z55" s="9">
        <f t="shared" si="18"/>
        <v>3015.0200000000004</v>
      </c>
      <c r="AA55" s="9">
        <f t="shared" si="19"/>
        <v>0</v>
      </c>
      <c r="AB55" s="10"/>
      <c r="AC55" s="24">
        <v>0</v>
      </c>
      <c r="AD55" s="11">
        <v>0</v>
      </c>
      <c r="AE55" s="8">
        <v>0</v>
      </c>
      <c r="AF55" s="9">
        <f t="shared" si="20"/>
        <v>0</v>
      </c>
      <c r="AG55" s="10"/>
      <c r="AH55" s="11">
        <f t="shared" si="21"/>
        <v>11302.84</v>
      </c>
      <c r="AI55" s="8">
        <v>8287.82</v>
      </c>
      <c r="AJ55" s="9">
        <f t="shared" si="23"/>
        <v>3015.0200000000004</v>
      </c>
      <c r="AK55" s="10"/>
      <c r="AL55" s="25">
        <f t="shared" si="24"/>
        <v>0</v>
      </c>
      <c r="AM55" s="25">
        <f t="shared" si="25"/>
        <v>0</v>
      </c>
      <c r="AN55" s="25">
        <f t="shared" si="26"/>
        <v>0</v>
      </c>
      <c r="AO55" s="10"/>
      <c r="AP55" s="12">
        <v>11302.84</v>
      </c>
      <c r="AQ55" s="12">
        <f t="shared" si="27"/>
        <v>0</v>
      </c>
      <c r="AR55" s="12">
        <f t="shared" si="28"/>
        <v>0</v>
      </c>
      <c r="AS55" s="241"/>
      <c r="AT55" s="242"/>
      <c r="AU55" s="241"/>
      <c r="AV55" s="241"/>
      <c r="AW55" s="243"/>
      <c r="AX55" s="242"/>
      <c r="AY55" s="242"/>
      <c r="AZ55" s="241">
        <v>0</v>
      </c>
      <c r="BA55" s="241">
        <v>0</v>
      </c>
      <c r="BB55" s="241">
        <v>0</v>
      </c>
      <c r="BC55" s="241">
        <v>0</v>
      </c>
      <c r="BD55" s="241">
        <v>0</v>
      </c>
      <c r="BE55" s="241">
        <v>0</v>
      </c>
      <c r="BF55" s="241"/>
      <c r="BG55" s="241">
        <v>3</v>
      </c>
      <c r="BH55" s="241">
        <v>0</v>
      </c>
      <c r="BI55" s="241">
        <v>3015.0200000000004</v>
      </c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>
        <v>0</v>
      </c>
      <c r="BX55" s="241">
        <v>0</v>
      </c>
      <c r="BY55" s="241">
        <v>0</v>
      </c>
      <c r="BZ55" s="241">
        <v>0</v>
      </c>
      <c r="CA55" s="241">
        <v>0</v>
      </c>
      <c r="CB55" s="242" t="s">
        <v>634</v>
      </c>
      <c r="CC55" s="247">
        <v>8287.82</v>
      </c>
      <c r="CD55" s="247">
        <v>8287.82</v>
      </c>
      <c r="CE55" s="247">
        <v>11302.84</v>
      </c>
      <c r="CF55" s="247">
        <v>0</v>
      </c>
    </row>
    <row r="56" spans="1:84" x14ac:dyDescent="0.25">
      <c r="A56" s="253" t="s">
        <v>741</v>
      </c>
      <c r="B56" s="254" t="s">
        <v>742</v>
      </c>
      <c r="C56" s="254" t="s">
        <v>675</v>
      </c>
      <c r="D56" s="233"/>
      <c r="E56" s="234">
        <v>43047.45</v>
      </c>
      <c r="F56" s="235">
        <v>43047.45</v>
      </c>
      <c r="G56" s="255">
        <f>'Jobs-Ops'!G56</f>
        <v>0</v>
      </c>
      <c r="H56" s="113">
        <f>'Jobs-Ops'!H56</f>
        <v>0</v>
      </c>
      <c r="I56" s="104"/>
      <c r="J56" s="237">
        <f t="shared" si="10"/>
        <v>43047.45</v>
      </c>
      <c r="K56" s="238"/>
      <c r="L56" s="239"/>
      <c r="M56" s="8">
        <v>38541.99</v>
      </c>
      <c r="N56" s="240">
        <f t="shared" si="11"/>
        <v>38541.99</v>
      </c>
      <c r="O56" s="71"/>
      <c r="P56" s="100"/>
      <c r="Q56" s="9">
        <f t="shared" si="12"/>
        <v>4505.4599999999991</v>
      </c>
      <c r="R56" s="9">
        <f t="shared" si="13"/>
        <v>4505.4599999999991</v>
      </c>
      <c r="S56" s="9">
        <f t="shared" si="14"/>
        <v>0</v>
      </c>
      <c r="T56" s="256">
        <v>46022</v>
      </c>
      <c r="U56" s="10"/>
      <c r="V56" s="23">
        <f t="shared" si="15"/>
        <v>1</v>
      </c>
      <c r="W56" s="11">
        <f t="shared" si="16"/>
        <v>43047.45</v>
      </c>
      <c r="X56" s="8">
        <v>38541.99</v>
      </c>
      <c r="Y56" s="9">
        <f t="shared" si="17"/>
        <v>4505.4599999999991</v>
      </c>
      <c r="Z56" s="9">
        <f t="shared" si="18"/>
        <v>4505.4599999999991</v>
      </c>
      <c r="AA56" s="9">
        <f t="shared" si="19"/>
        <v>0</v>
      </c>
      <c r="AB56" s="10"/>
      <c r="AC56" s="24">
        <v>0</v>
      </c>
      <c r="AD56" s="11">
        <v>0</v>
      </c>
      <c r="AE56" s="8">
        <v>0</v>
      </c>
      <c r="AF56" s="9">
        <f t="shared" si="20"/>
        <v>0</v>
      </c>
      <c r="AG56" s="10"/>
      <c r="AH56" s="11">
        <f t="shared" si="21"/>
        <v>43047.45</v>
      </c>
      <c r="AI56" s="8">
        <v>38541.99</v>
      </c>
      <c r="AJ56" s="9">
        <f t="shared" si="23"/>
        <v>4505.4599999999991</v>
      </c>
      <c r="AK56" s="10"/>
      <c r="AL56" s="25">
        <f t="shared" si="24"/>
        <v>0</v>
      </c>
      <c r="AM56" s="25">
        <f t="shared" si="25"/>
        <v>0</v>
      </c>
      <c r="AN56" s="25">
        <f t="shared" si="26"/>
        <v>0</v>
      </c>
      <c r="AO56" s="10"/>
      <c r="AP56" s="12">
        <v>43047.45</v>
      </c>
      <c r="AQ56" s="12">
        <f t="shared" si="27"/>
        <v>0</v>
      </c>
      <c r="AR56" s="12">
        <f t="shared" si="28"/>
        <v>0</v>
      </c>
      <c r="AS56" s="241"/>
      <c r="AT56" s="242"/>
      <c r="AU56" s="241"/>
      <c r="AV56" s="241"/>
      <c r="AW56" s="243"/>
      <c r="AX56" s="242"/>
      <c r="AY56" s="242"/>
      <c r="AZ56" s="241">
        <v>0</v>
      </c>
      <c r="BA56" s="241">
        <v>0</v>
      </c>
      <c r="BB56" s="241">
        <v>0</v>
      </c>
      <c r="BC56" s="241">
        <v>0</v>
      </c>
      <c r="BD56" s="241">
        <v>0</v>
      </c>
      <c r="BE56" s="241">
        <v>0</v>
      </c>
      <c r="BF56" s="241"/>
      <c r="BG56" s="241">
        <v>3</v>
      </c>
      <c r="BH56" s="241">
        <v>0</v>
      </c>
      <c r="BI56" s="241">
        <v>4505.4599999999991</v>
      </c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>
        <v>0</v>
      </c>
      <c r="BX56" s="241">
        <v>0</v>
      </c>
      <c r="BY56" s="241">
        <v>0</v>
      </c>
      <c r="BZ56" s="241">
        <v>0</v>
      </c>
      <c r="CA56" s="241">
        <v>0</v>
      </c>
      <c r="CB56" s="242" t="s">
        <v>634</v>
      </c>
      <c r="CC56" s="247">
        <v>38541.99</v>
      </c>
      <c r="CD56" s="247">
        <v>38541.99</v>
      </c>
      <c r="CE56" s="247">
        <v>43047.45</v>
      </c>
      <c r="CF56" s="247">
        <v>0</v>
      </c>
    </row>
    <row r="57" spans="1:84" x14ac:dyDescent="0.25">
      <c r="A57" s="253" t="s">
        <v>743</v>
      </c>
      <c r="B57" s="254" t="s">
        <v>744</v>
      </c>
      <c r="C57" s="254" t="s">
        <v>660</v>
      </c>
      <c r="D57" s="233"/>
      <c r="E57" s="234">
        <v>13769</v>
      </c>
      <c r="F57" s="235">
        <v>13769</v>
      </c>
      <c r="G57" s="255">
        <f>'Jobs-Ops'!G57</f>
        <v>0</v>
      </c>
      <c r="H57" s="113">
        <f>'Jobs-Ops'!H57</f>
        <v>0</v>
      </c>
      <c r="I57" s="104"/>
      <c r="J57" s="237">
        <f t="shared" si="10"/>
        <v>13769</v>
      </c>
      <c r="K57" s="238"/>
      <c r="L57" s="239"/>
      <c r="M57" s="8">
        <v>13024.37</v>
      </c>
      <c r="N57" s="240">
        <f t="shared" si="11"/>
        <v>13024.37</v>
      </c>
      <c r="O57" s="71"/>
      <c r="P57" s="100"/>
      <c r="Q57" s="9">
        <f t="shared" si="12"/>
        <v>744.6299999999992</v>
      </c>
      <c r="R57" s="9">
        <f t="shared" si="13"/>
        <v>744.6299999999992</v>
      </c>
      <c r="S57" s="9">
        <f t="shared" si="14"/>
        <v>0</v>
      </c>
      <c r="T57" s="256">
        <v>46022</v>
      </c>
      <c r="U57" s="10"/>
      <c r="V57" s="23">
        <f t="shared" si="15"/>
        <v>1</v>
      </c>
      <c r="W57" s="11">
        <f t="shared" si="16"/>
        <v>13769</v>
      </c>
      <c r="X57" s="8">
        <v>13024.37</v>
      </c>
      <c r="Y57" s="9">
        <f t="shared" si="17"/>
        <v>744.6299999999992</v>
      </c>
      <c r="Z57" s="9">
        <f t="shared" si="18"/>
        <v>744.6299999999992</v>
      </c>
      <c r="AA57" s="9">
        <f t="shared" si="19"/>
        <v>0</v>
      </c>
      <c r="AB57" s="10"/>
      <c r="AC57" s="24">
        <v>0</v>
      </c>
      <c r="AD57" s="11">
        <v>0</v>
      </c>
      <c r="AE57" s="8">
        <v>0</v>
      </c>
      <c r="AF57" s="9">
        <f t="shared" si="20"/>
        <v>0</v>
      </c>
      <c r="AG57" s="10"/>
      <c r="AH57" s="11">
        <f t="shared" si="21"/>
        <v>13769</v>
      </c>
      <c r="AI57" s="8">
        <v>13024.37</v>
      </c>
      <c r="AJ57" s="9">
        <f t="shared" si="23"/>
        <v>744.6299999999992</v>
      </c>
      <c r="AK57" s="10"/>
      <c r="AL57" s="25">
        <f t="shared" si="24"/>
        <v>0</v>
      </c>
      <c r="AM57" s="25">
        <f t="shared" si="25"/>
        <v>0</v>
      </c>
      <c r="AN57" s="25">
        <f t="shared" si="26"/>
        <v>0</v>
      </c>
      <c r="AO57" s="10"/>
      <c r="AP57" s="12">
        <v>13769</v>
      </c>
      <c r="AQ57" s="12">
        <f t="shared" si="27"/>
        <v>0</v>
      </c>
      <c r="AR57" s="12">
        <f t="shared" si="28"/>
        <v>0</v>
      </c>
      <c r="AS57" s="241"/>
      <c r="AT57" s="242"/>
      <c r="AU57" s="241"/>
      <c r="AV57" s="241"/>
      <c r="AW57" s="243"/>
      <c r="AX57" s="242"/>
      <c r="AY57" s="242"/>
      <c r="AZ57" s="241">
        <v>0</v>
      </c>
      <c r="BA57" s="241">
        <v>0</v>
      </c>
      <c r="BB57" s="241">
        <v>0</v>
      </c>
      <c r="BC57" s="241">
        <v>0</v>
      </c>
      <c r="BD57" s="241">
        <v>0</v>
      </c>
      <c r="BE57" s="241">
        <v>0</v>
      </c>
      <c r="BF57" s="241"/>
      <c r="BG57" s="241">
        <v>3</v>
      </c>
      <c r="BH57" s="241">
        <v>0</v>
      </c>
      <c r="BI57" s="241">
        <v>744.6299999999992</v>
      </c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>
        <v>0</v>
      </c>
      <c r="BX57" s="241">
        <v>0</v>
      </c>
      <c r="BY57" s="241">
        <v>0</v>
      </c>
      <c r="BZ57" s="241">
        <v>0</v>
      </c>
      <c r="CA57" s="241">
        <v>0</v>
      </c>
      <c r="CB57" s="242" t="s">
        <v>634</v>
      </c>
      <c r="CC57" s="247">
        <v>13024.37</v>
      </c>
      <c r="CD57" s="247">
        <v>13024.37</v>
      </c>
      <c r="CE57" s="247">
        <v>13769</v>
      </c>
      <c r="CF57" s="247">
        <v>0</v>
      </c>
    </row>
    <row r="58" spans="1:84" x14ac:dyDescent="0.25">
      <c r="A58" s="253" t="s">
        <v>745</v>
      </c>
      <c r="B58" s="254" t="s">
        <v>746</v>
      </c>
      <c r="C58" s="254" t="s">
        <v>654</v>
      </c>
      <c r="D58" s="233"/>
      <c r="E58" s="234">
        <v>1059.22</v>
      </c>
      <c r="F58" s="235">
        <v>1059.22</v>
      </c>
      <c r="G58" s="255">
        <f>'Jobs-Ops'!G58</f>
        <v>0</v>
      </c>
      <c r="H58" s="113">
        <f>'Jobs-Ops'!H58</f>
        <v>0</v>
      </c>
      <c r="I58" s="104"/>
      <c r="J58" s="237">
        <f t="shared" si="10"/>
        <v>1059.22</v>
      </c>
      <c r="K58" s="238"/>
      <c r="L58" s="239"/>
      <c r="M58" s="8">
        <v>887.65</v>
      </c>
      <c r="N58" s="240">
        <f t="shared" si="11"/>
        <v>887.65</v>
      </c>
      <c r="O58" s="71"/>
      <c r="P58" s="100"/>
      <c r="Q58" s="9">
        <f t="shared" si="12"/>
        <v>171.57000000000005</v>
      </c>
      <c r="R58" s="9">
        <f t="shared" si="13"/>
        <v>171.57000000000005</v>
      </c>
      <c r="S58" s="9">
        <f t="shared" si="14"/>
        <v>0</v>
      </c>
      <c r="T58" s="256">
        <v>46022</v>
      </c>
      <c r="U58" s="10"/>
      <c r="V58" s="23">
        <f t="shared" si="15"/>
        <v>1</v>
      </c>
      <c r="W58" s="11">
        <f t="shared" si="16"/>
        <v>1059.22</v>
      </c>
      <c r="X58" s="8">
        <v>887.65</v>
      </c>
      <c r="Y58" s="9">
        <f t="shared" si="17"/>
        <v>171.57000000000005</v>
      </c>
      <c r="Z58" s="9">
        <f t="shared" si="18"/>
        <v>171.57000000000005</v>
      </c>
      <c r="AA58" s="9">
        <f t="shared" si="19"/>
        <v>0</v>
      </c>
      <c r="AB58" s="10"/>
      <c r="AC58" s="24">
        <v>0</v>
      </c>
      <c r="AD58" s="11">
        <v>0</v>
      </c>
      <c r="AE58" s="8">
        <v>0</v>
      </c>
      <c r="AF58" s="9">
        <f t="shared" si="20"/>
        <v>0</v>
      </c>
      <c r="AG58" s="10"/>
      <c r="AH58" s="11">
        <f t="shared" si="21"/>
        <v>1059.22</v>
      </c>
      <c r="AI58" s="8">
        <v>887.65</v>
      </c>
      <c r="AJ58" s="9">
        <f t="shared" si="23"/>
        <v>171.57000000000005</v>
      </c>
      <c r="AK58" s="10"/>
      <c r="AL58" s="25">
        <f t="shared" si="24"/>
        <v>0</v>
      </c>
      <c r="AM58" s="25">
        <f t="shared" si="25"/>
        <v>0</v>
      </c>
      <c r="AN58" s="25">
        <f t="shared" si="26"/>
        <v>0</v>
      </c>
      <c r="AO58" s="10"/>
      <c r="AP58" s="12">
        <v>1059.22</v>
      </c>
      <c r="AQ58" s="12">
        <f t="shared" si="27"/>
        <v>0</v>
      </c>
      <c r="AR58" s="12">
        <f t="shared" si="28"/>
        <v>0</v>
      </c>
      <c r="AS58" s="241"/>
      <c r="AT58" s="242"/>
      <c r="AU58" s="241"/>
      <c r="AV58" s="241"/>
      <c r="AW58" s="243"/>
      <c r="AX58" s="242"/>
      <c r="AY58" s="242"/>
      <c r="AZ58" s="241">
        <v>0</v>
      </c>
      <c r="BA58" s="241">
        <v>0</v>
      </c>
      <c r="BB58" s="241">
        <v>0</v>
      </c>
      <c r="BC58" s="241">
        <v>0</v>
      </c>
      <c r="BD58" s="241">
        <v>0</v>
      </c>
      <c r="BE58" s="241">
        <v>0</v>
      </c>
      <c r="BF58" s="241"/>
      <c r="BG58" s="241">
        <v>3</v>
      </c>
      <c r="BH58" s="241">
        <v>0</v>
      </c>
      <c r="BI58" s="241">
        <v>171.57000000000005</v>
      </c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>
        <v>0</v>
      </c>
      <c r="BX58" s="241">
        <v>0</v>
      </c>
      <c r="BY58" s="241">
        <v>0</v>
      </c>
      <c r="BZ58" s="241">
        <v>0</v>
      </c>
      <c r="CA58" s="241">
        <v>0</v>
      </c>
      <c r="CB58" s="242" t="s">
        <v>634</v>
      </c>
      <c r="CC58" s="247">
        <v>887.65</v>
      </c>
      <c r="CD58" s="247">
        <v>887.65</v>
      </c>
      <c r="CE58" s="247">
        <v>1059.22</v>
      </c>
      <c r="CF58" s="247">
        <v>0</v>
      </c>
    </row>
    <row r="59" spans="1:84" x14ac:dyDescent="0.25">
      <c r="A59" s="253" t="s">
        <v>747</v>
      </c>
      <c r="B59" s="254" t="s">
        <v>748</v>
      </c>
      <c r="C59" s="254" t="s">
        <v>654</v>
      </c>
      <c r="D59" s="233"/>
      <c r="E59" s="234">
        <v>3001.12</v>
      </c>
      <c r="F59" s="235">
        <v>3001.12</v>
      </c>
      <c r="G59" s="255">
        <f>'Jobs-Ops'!G59</f>
        <v>0</v>
      </c>
      <c r="H59" s="113">
        <f>'Jobs-Ops'!H59</f>
        <v>0</v>
      </c>
      <c r="I59" s="104"/>
      <c r="J59" s="237">
        <f t="shared" si="10"/>
        <v>3001.12</v>
      </c>
      <c r="K59" s="238"/>
      <c r="L59" s="239"/>
      <c r="M59" s="8">
        <v>2904.71</v>
      </c>
      <c r="N59" s="240">
        <f t="shared" si="11"/>
        <v>2904.71</v>
      </c>
      <c r="O59" s="71"/>
      <c r="P59" s="100"/>
      <c r="Q59" s="9">
        <f t="shared" si="12"/>
        <v>96.409999999999854</v>
      </c>
      <c r="R59" s="9">
        <f t="shared" si="13"/>
        <v>52.210000000000036</v>
      </c>
      <c r="S59" s="9">
        <f t="shared" si="14"/>
        <v>44.199999999999818</v>
      </c>
      <c r="T59" s="256">
        <v>46022</v>
      </c>
      <c r="U59" s="10"/>
      <c r="V59" s="23">
        <f t="shared" si="15"/>
        <v>1.015216665346971</v>
      </c>
      <c r="W59" s="11">
        <f t="shared" si="16"/>
        <v>3046.7870387061016</v>
      </c>
      <c r="X59" s="8">
        <v>2948.91</v>
      </c>
      <c r="Y59" s="9">
        <f t="shared" si="17"/>
        <v>97.877038706101757</v>
      </c>
      <c r="Z59" s="9">
        <f t="shared" si="18"/>
        <v>52.210000000000036</v>
      </c>
      <c r="AA59" s="9">
        <f t="shared" si="19"/>
        <v>45.667038706101721</v>
      </c>
      <c r="AB59" s="10"/>
      <c r="AC59" s="24">
        <v>0</v>
      </c>
      <c r="AD59" s="11">
        <v>0</v>
      </c>
      <c r="AE59" s="8">
        <v>0</v>
      </c>
      <c r="AF59" s="9">
        <f t="shared" si="20"/>
        <v>0</v>
      </c>
      <c r="AG59" s="10"/>
      <c r="AH59" s="11">
        <f t="shared" si="21"/>
        <v>3046.7870387061016</v>
      </c>
      <c r="AI59" s="8">
        <v>2948.91</v>
      </c>
      <c r="AJ59" s="9">
        <f t="shared" si="23"/>
        <v>97.877038706101757</v>
      </c>
      <c r="AK59" s="10"/>
      <c r="AL59" s="25">
        <f t="shared" si="24"/>
        <v>-45.667038706101721</v>
      </c>
      <c r="AM59" s="25">
        <f t="shared" si="25"/>
        <v>-44.199999999999818</v>
      </c>
      <c r="AN59" s="25">
        <f t="shared" si="26"/>
        <v>-1.4670387061019028</v>
      </c>
      <c r="AO59" s="10"/>
      <c r="AP59" s="12">
        <v>3001.12</v>
      </c>
      <c r="AQ59" s="12">
        <f t="shared" si="27"/>
        <v>45.667038706101721</v>
      </c>
      <c r="AR59" s="12" t="str">
        <f t="shared" si="28"/>
        <v xml:space="preserve"> </v>
      </c>
      <c r="AS59" s="241"/>
      <c r="AT59" s="242"/>
      <c r="AU59" s="241"/>
      <c r="AV59" s="241"/>
      <c r="AW59" s="243"/>
      <c r="AX59" s="242"/>
      <c r="AY59" s="242"/>
      <c r="AZ59" s="241">
        <v>0</v>
      </c>
      <c r="BA59" s="241">
        <v>0</v>
      </c>
      <c r="BB59" s="241">
        <v>0</v>
      </c>
      <c r="BC59" s="241">
        <v>0</v>
      </c>
      <c r="BD59" s="241">
        <v>0</v>
      </c>
      <c r="BE59" s="241">
        <v>0</v>
      </c>
      <c r="BF59" s="241"/>
      <c r="BG59" s="241">
        <v>3</v>
      </c>
      <c r="BH59" s="241">
        <v>0</v>
      </c>
      <c r="BI59" s="241">
        <v>52.210000000000036</v>
      </c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>
        <v>0</v>
      </c>
      <c r="BX59" s="241">
        <v>0</v>
      </c>
      <c r="BY59" s="241">
        <v>0</v>
      </c>
      <c r="BZ59" s="241">
        <v>0</v>
      </c>
      <c r="CA59" s="241">
        <v>0</v>
      </c>
      <c r="CB59" s="242" t="s">
        <v>634</v>
      </c>
      <c r="CC59" s="247">
        <v>2948.91</v>
      </c>
      <c r="CD59" s="247">
        <v>2948.91</v>
      </c>
      <c r="CE59" s="247">
        <v>3001.12</v>
      </c>
      <c r="CF59" s="247">
        <v>0</v>
      </c>
    </row>
    <row r="60" spans="1:84" x14ac:dyDescent="0.25">
      <c r="A60" s="253" t="s">
        <v>749</v>
      </c>
      <c r="B60" s="254" t="s">
        <v>750</v>
      </c>
      <c r="C60" s="254" t="s">
        <v>666</v>
      </c>
      <c r="D60" s="233"/>
      <c r="E60" s="234">
        <v>5297</v>
      </c>
      <c r="F60" s="235">
        <v>5297</v>
      </c>
      <c r="G60" s="255">
        <f>'Jobs-Ops'!G60</f>
        <v>0</v>
      </c>
      <c r="H60" s="113">
        <f>'Jobs-Ops'!H60</f>
        <v>0</v>
      </c>
      <c r="I60" s="104"/>
      <c r="J60" s="237">
        <f t="shared" si="10"/>
        <v>5297</v>
      </c>
      <c r="K60" s="238"/>
      <c r="L60" s="239"/>
      <c r="M60" s="8">
        <v>13076.86</v>
      </c>
      <c r="N60" s="240">
        <f t="shared" si="11"/>
        <v>13076.86</v>
      </c>
      <c r="O60" s="71"/>
      <c r="P60" s="100"/>
      <c r="Q60" s="9">
        <f t="shared" si="12"/>
        <v>-7779.8600000000006</v>
      </c>
      <c r="R60" s="9">
        <f t="shared" si="13"/>
        <v>350</v>
      </c>
      <c r="S60" s="9">
        <f t="shared" si="14"/>
        <v>-8129.8600000000006</v>
      </c>
      <c r="T60" s="256">
        <v>46022</v>
      </c>
      <c r="U60" s="10"/>
      <c r="V60" s="23">
        <f t="shared" si="15"/>
        <v>0.33999981646970295</v>
      </c>
      <c r="W60" s="11">
        <f t="shared" si="16"/>
        <v>1800.9790278400164</v>
      </c>
      <c r="X60" s="8">
        <v>4446.13</v>
      </c>
      <c r="Y60" s="9">
        <f t="shared" si="17"/>
        <v>-7779.8600000000006</v>
      </c>
      <c r="Z60" s="9">
        <f t="shared" si="18"/>
        <v>350</v>
      </c>
      <c r="AA60" s="9">
        <f t="shared" si="19"/>
        <v>-8129.8600000000006</v>
      </c>
      <c r="AB60" s="10"/>
      <c r="AC60" s="24">
        <v>0</v>
      </c>
      <c r="AD60" s="11">
        <v>0</v>
      </c>
      <c r="AE60" s="8">
        <v>0</v>
      </c>
      <c r="AF60" s="9">
        <f t="shared" si="20"/>
        <v>0</v>
      </c>
      <c r="AG60" s="10"/>
      <c r="AH60" s="11">
        <f t="shared" si="21"/>
        <v>1800.9790278400164</v>
      </c>
      <c r="AI60" s="8">
        <v>4446.13</v>
      </c>
      <c r="AJ60" s="9">
        <f t="shared" si="23"/>
        <v>-7779.8600000000006</v>
      </c>
      <c r="AK60" s="10"/>
      <c r="AL60" s="25">
        <f t="shared" si="24"/>
        <v>3496.0209721599836</v>
      </c>
      <c r="AM60" s="25">
        <f t="shared" si="25"/>
        <v>8630.73</v>
      </c>
      <c r="AN60" s="25">
        <f t="shared" si="26"/>
        <v>0</v>
      </c>
      <c r="AO60" s="10"/>
      <c r="AP60" s="12">
        <v>5297</v>
      </c>
      <c r="AQ60" s="12" t="str">
        <f t="shared" si="27"/>
        <v xml:space="preserve"> </v>
      </c>
      <c r="AR60" s="12">
        <f t="shared" si="28"/>
        <v>3496.0209721599836</v>
      </c>
      <c r="AS60" s="241"/>
      <c r="AT60" s="242"/>
      <c r="AU60" s="241"/>
      <c r="AV60" s="241"/>
      <c r="AW60" s="243"/>
      <c r="AX60" s="242"/>
      <c r="AY60" s="242"/>
      <c r="AZ60" s="241">
        <v>0</v>
      </c>
      <c r="BA60" s="241">
        <v>0</v>
      </c>
      <c r="BB60" s="241">
        <v>0</v>
      </c>
      <c r="BC60" s="241">
        <v>0</v>
      </c>
      <c r="BD60" s="241">
        <v>0</v>
      </c>
      <c r="BE60" s="241">
        <v>0</v>
      </c>
      <c r="BF60" s="241"/>
      <c r="BG60" s="241">
        <v>3</v>
      </c>
      <c r="BH60" s="241">
        <v>0</v>
      </c>
      <c r="BI60" s="241">
        <v>350</v>
      </c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>
        <v>0</v>
      </c>
      <c r="BX60" s="241">
        <v>0</v>
      </c>
      <c r="BY60" s="241">
        <v>0</v>
      </c>
      <c r="BZ60" s="241">
        <v>0</v>
      </c>
      <c r="CA60" s="241">
        <v>0</v>
      </c>
      <c r="CB60" s="242" t="s">
        <v>634</v>
      </c>
      <c r="CC60" s="247">
        <v>4446.13</v>
      </c>
      <c r="CD60" s="247">
        <v>4446.13</v>
      </c>
      <c r="CE60" s="247">
        <v>5297</v>
      </c>
      <c r="CF60" s="247">
        <v>0</v>
      </c>
    </row>
    <row r="61" spans="1:84" x14ac:dyDescent="0.25">
      <c r="A61" s="253" t="s">
        <v>751</v>
      </c>
      <c r="B61" s="254" t="s">
        <v>752</v>
      </c>
      <c r="C61" s="254" t="s">
        <v>685</v>
      </c>
      <c r="D61" s="233"/>
      <c r="E61" s="234">
        <v>13433.85</v>
      </c>
      <c r="F61" s="235">
        <v>13433.85</v>
      </c>
      <c r="G61" s="255">
        <f>'Jobs-Ops'!G61</f>
        <v>0</v>
      </c>
      <c r="H61" s="113">
        <f>'Jobs-Ops'!H61</f>
        <v>0</v>
      </c>
      <c r="I61" s="104"/>
      <c r="J61" s="237">
        <f t="shared" si="10"/>
        <v>13433.85</v>
      </c>
      <c r="K61" s="238"/>
      <c r="L61" s="239"/>
      <c r="M61" s="8">
        <v>10161.06</v>
      </c>
      <c r="N61" s="240">
        <f t="shared" si="11"/>
        <v>10161.06</v>
      </c>
      <c r="O61" s="71"/>
      <c r="P61" s="100"/>
      <c r="Q61" s="9">
        <f t="shared" si="12"/>
        <v>3272.7900000000009</v>
      </c>
      <c r="R61" s="9">
        <f t="shared" si="13"/>
        <v>1247.6599999999999</v>
      </c>
      <c r="S61" s="9">
        <f t="shared" si="14"/>
        <v>2025.130000000001</v>
      </c>
      <c r="T61" s="256">
        <v>46022</v>
      </c>
      <c r="U61" s="10"/>
      <c r="V61" s="23">
        <f t="shared" si="15"/>
        <v>1.2224197081800521</v>
      </c>
      <c r="W61" s="11">
        <f t="shared" si="16"/>
        <v>16421.802996734594</v>
      </c>
      <c r="X61" s="8">
        <v>12421.08</v>
      </c>
      <c r="Y61" s="9">
        <f t="shared" si="17"/>
        <v>4000.7229967345938</v>
      </c>
      <c r="Z61" s="9">
        <f t="shared" si="18"/>
        <v>1247.6599999999999</v>
      </c>
      <c r="AA61" s="9">
        <f t="shared" si="19"/>
        <v>2753.062996734594</v>
      </c>
      <c r="AB61" s="10"/>
      <c r="AC61" s="24">
        <v>0</v>
      </c>
      <c r="AD61" s="11">
        <v>0</v>
      </c>
      <c r="AE61" s="8">
        <v>0</v>
      </c>
      <c r="AF61" s="9">
        <f t="shared" si="20"/>
        <v>0</v>
      </c>
      <c r="AG61" s="10"/>
      <c r="AH61" s="11">
        <f t="shared" si="21"/>
        <v>16421.802996734594</v>
      </c>
      <c r="AI61" s="8">
        <v>12421.08</v>
      </c>
      <c r="AJ61" s="9">
        <f t="shared" si="23"/>
        <v>4000.7229967345938</v>
      </c>
      <c r="AK61" s="10"/>
      <c r="AL61" s="25">
        <f t="shared" si="24"/>
        <v>-2987.9529967345934</v>
      </c>
      <c r="AM61" s="25">
        <f t="shared" si="25"/>
        <v>-2260.0200000000004</v>
      </c>
      <c r="AN61" s="25">
        <f t="shared" si="26"/>
        <v>-727.93299673459296</v>
      </c>
      <c r="AO61" s="10"/>
      <c r="AP61" s="12">
        <v>13433.85</v>
      </c>
      <c r="AQ61" s="12">
        <f t="shared" si="27"/>
        <v>2987.9529967345934</v>
      </c>
      <c r="AR61" s="12" t="str">
        <f t="shared" si="28"/>
        <v xml:space="preserve"> </v>
      </c>
      <c r="AS61" s="241"/>
      <c r="AT61" s="242"/>
      <c r="AU61" s="241"/>
      <c r="AV61" s="241"/>
      <c r="AW61" s="243"/>
      <c r="AX61" s="242"/>
      <c r="AY61" s="242"/>
      <c r="AZ61" s="241">
        <v>0</v>
      </c>
      <c r="BA61" s="241">
        <v>0</v>
      </c>
      <c r="BB61" s="241">
        <v>0</v>
      </c>
      <c r="BC61" s="241">
        <v>0</v>
      </c>
      <c r="BD61" s="241">
        <v>0</v>
      </c>
      <c r="BE61" s="241">
        <v>0</v>
      </c>
      <c r="BF61" s="241"/>
      <c r="BG61" s="241">
        <v>3</v>
      </c>
      <c r="BH61" s="241">
        <v>0</v>
      </c>
      <c r="BI61" s="241">
        <v>1247.6599999999999</v>
      </c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>
        <v>0</v>
      </c>
      <c r="BX61" s="241">
        <v>0</v>
      </c>
      <c r="BY61" s="241">
        <v>0</v>
      </c>
      <c r="BZ61" s="241">
        <v>0</v>
      </c>
      <c r="CA61" s="241">
        <v>0</v>
      </c>
      <c r="CB61" s="242" t="s">
        <v>634</v>
      </c>
      <c r="CC61" s="247">
        <v>12421.08</v>
      </c>
      <c r="CD61" s="247">
        <v>12421.08</v>
      </c>
      <c r="CE61" s="247">
        <v>13433.85</v>
      </c>
      <c r="CF61" s="247">
        <v>0</v>
      </c>
    </row>
    <row r="62" spans="1:84" x14ac:dyDescent="0.25">
      <c r="A62" s="253" t="s">
        <v>753</v>
      </c>
      <c r="B62" s="254" t="s">
        <v>754</v>
      </c>
      <c r="C62" s="254" t="s">
        <v>654</v>
      </c>
      <c r="D62" s="233"/>
      <c r="E62" s="234">
        <v>5626.78</v>
      </c>
      <c r="F62" s="235">
        <v>5626.78</v>
      </c>
      <c r="G62" s="255">
        <f>'Jobs-Ops'!G62</f>
        <v>0</v>
      </c>
      <c r="H62" s="113">
        <f>'Jobs-Ops'!H62</f>
        <v>0</v>
      </c>
      <c r="I62" s="104"/>
      <c r="J62" s="237">
        <f t="shared" si="10"/>
        <v>5626.78</v>
      </c>
      <c r="K62" s="238"/>
      <c r="L62" s="239"/>
      <c r="M62" s="8">
        <v>4725.28</v>
      </c>
      <c r="N62" s="240">
        <f t="shared" si="11"/>
        <v>4725.28</v>
      </c>
      <c r="O62" s="71"/>
      <c r="P62" s="100"/>
      <c r="Q62" s="9">
        <f t="shared" si="12"/>
        <v>901.5</v>
      </c>
      <c r="R62" s="9">
        <f t="shared" si="13"/>
        <v>901.5</v>
      </c>
      <c r="S62" s="9">
        <f t="shared" si="14"/>
        <v>0</v>
      </c>
      <c r="T62" s="256">
        <v>46022</v>
      </c>
      <c r="U62" s="10"/>
      <c r="V62" s="23">
        <f t="shared" si="15"/>
        <v>1</v>
      </c>
      <c r="W62" s="11">
        <f t="shared" si="16"/>
        <v>5626.78</v>
      </c>
      <c r="X62" s="8">
        <v>4725.28</v>
      </c>
      <c r="Y62" s="9">
        <f t="shared" si="17"/>
        <v>901.5</v>
      </c>
      <c r="Z62" s="9">
        <f t="shared" si="18"/>
        <v>901.5</v>
      </c>
      <c r="AA62" s="9">
        <f t="shared" si="19"/>
        <v>0</v>
      </c>
      <c r="AB62" s="10"/>
      <c r="AC62" s="24">
        <v>0</v>
      </c>
      <c r="AD62" s="11">
        <v>0</v>
      </c>
      <c r="AE62" s="8">
        <v>0</v>
      </c>
      <c r="AF62" s="9">
        <f t="shared" si="20"/>
        <v>0</v>
      </c>
      <c r="AG62" s="10"/>
      <c r="AH62" s="11">
        <f t="shared" si="21"/>
        <v>5626.78</v>
      </c>
      <c r="AI62" s="8">
        <v>4725.28</v>
      </c>
      <c r="AJ62" s="9">
        <f t="shared" si="23"/>
        <v>901.5</v>
      </c>
      <c r="AK62" s="10"/>
      <c r="AL62" s="25">
        <f t="shared" si="24"/>
        <v>0</v>
      </c>
      <c r="AM62" s="25">
        <f t="shared" si="25"/>
        <v>0</v>
      </c>
      <c r="AN62" s="25">
        <f t="shared" si="26"/>
        <v>0</v>
      </c>
      <c r="AO62" s="10"/>
      <c r="AP62" s="12">
        <v>5626.78</v>
      </c>
      <c r="AQ62" s="12">
        <f t="shared" si="27"/>
        <v>0</v>
      </c>
      <c r="AR62" s="12">
        <f t="shared" si="28"/>
        <v>0</v>
      </c>
      <c r="AS62" s="241"/>
      <c r="AT62" s="242"/>
      <c r="AU62" s="241"/>
      <c r="AV62" s="241"/>
      <c r="AW62" s="243"/>
      <c r="AX62" s="242"/>
      <c r="AY62" s="242"/>
      <c r="AZ62" s="241">
        <v>0</v>
      </c>
      <c r="BA62" s="241">
        <v>0</v>
      </c>
      <c r="BB62" s="241">
        <v>0</v>
      </c>
      <c r="BC62" s="241">
        <v>0</v>
      </c>
      <c r="BD62" s="241">
        <v>0</v>
      </c>
      <c r="BE62" s="241">
        <v>0</v>
      </c>
      <c r="BF62" s="241"/>
      <c r="BG62" s="241">
        <v>3</v>
      </c>
      <c r="BH62" s="241">
        <v>0</v>
      </c>
      <c r="BI62" s="241">
        <v>901.5</v>
      </c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>
        <v>0</v>
      </c>
      <c r="BX62" s="241">
        <v>0</v>
      </c>
      <c r="BY62" s="241">
        <v>0</v>
      </c>
      <c r="BZ62" s="241">
        <v>0</v>
      </c>
      <c r="CA62" s="241">
        <v>0</v>
      </c>
      <c r="CB62" s="242" t="s">
        <v>634</v>
      </c>
      <c r="CC62" s="247">
        <v>4725.28</v>
      </c>
      <c r="CD62" s="247">
        <v>4725.28</v>
      </c>
      <c r="CE62" s="247">
        <v>5626.78</v>
      </c>
      <c r="CF62" s="247">
        <v>0</v>
      </c>
    </row>
    <row r="63" spans="1:84" x14ac:dyDescent="0.25">
      <c r="A63" s="253" t="s">
        <v>755</v>
      </c>
      <c r="B63" s="254" t="s">
        <v>756</v>
      </c>
      <c r="C63" s="254" t="s">
        <v>685</v>
      </c>
      <c r="D63" s="233"/>
      <c r="E63" s="234">
        <v>14402.18</v>
      </c>
      <c r="F63" s="235">
        <v>14402.18</v>
      </c>
      <c r="G63" s="255">
        <f>'Jobs-Ops'!G63</f>
        <v>0</v>
      </c>
      <c r="H63" s="113">
        <f>'Jobs-Ops'!H63</f>
        <v>0</v>
      </c>
      <c r="I63" s="104"/>
      <c r="J63" s="237">
        <f t="shared" si="10"/>
        <v>14402.18</v>
      </c>
      <c r="K63" s="238"/>
      <c r="L63" s="239"/>
      <c r="M63" s="8">
        <v>11468.02</v>
      </c>
      <c r="N63" s="240">
        <f t="shared" si="11"/>
        <v>11468.02</v>
      </c>
      <c r="O63" s="71"/>
      <c r="P63" s="100"/>
      <c r="Q63" s="9">
        <f t="shared" si="12"/>
        <v>2934.16</v>
      </c>
      <c r="R63" s="9">
        <f t="shared" si="13"/>
        <v>2934.16</v>
      </c>
      <c r="S63" s="9">
        <f t="shared" si="14"/>
        <v>0</v>
      </c>
      <c r="T63" s="256">
        <v>46022</v>
      </c>
      <c r="U63" s="10"/>
      <c r="V63" s="23">
        <f t="shared" si="15"/>
        <v>1.0962258524139303</v>
      </c>
      <c r="W63" s="11">
        <f t="shared" si="16"/>
        <v>15788.042047118859</v>
      </c>
      <c r="X63" s="8">
        <v>12571.54</v>
      </c>
      <c r="Y63" s="9">
        <f t="shared" si="17"/>
        <v>3216.5020471188582</v>
      </c>
      <c r="Z63" s="9">
        <f t="shared" si="18"/>
        <v>2934.16</v>
      </c>
      <c r="AA63" s="9">
        <f t="shared" si="19"/>
        <v>282.34204711885832</v>
      </c>
      <c r="AB63" s="10"/>
      <c r="AC63" s="24">
        <v>0</v>
      </c>
      <c r="AD63" s="11">
        <v>0</v>
      </c>
      <c r="AE63" s="8">
        <v>0</v>
      </c>
      <c r="AF63" s="9">
        <f t="shared" si="20"/>
        <v>0</v>
      </c>
      <c r="AG63" s="10"/>
      <c r="AH63" s="11">
        <f t="shared" si="21"/>
        <v>15788.042047118859</v>
      </c>
      <c r="AI63" s="8">
        <v>12571.54</v>
      </c>
      <c r="AJ63" s="9">
        <f t="shared" si="23"/>
        <v>3216.5020471188582</v>
      </c>
      <c r="AK63" s="10"/>
      <c r="AL63" s="25">
        <f t="shared" si="24"/>
        <v>-1385.8620471188588</v>
      </c>
      <c r="AM63" s="25">
        <f t="shared" si="25"/>
        <v>-1103.5200000000004</v>
      </c>
      <c r="AN63" s="25">
        <f t="shared" si="26"/>
        <v>-282.34204711885832</v>
      </c>
      <c r="AO63" s="10"/>
      <c r="AP63" s="12">
        <v>14402.18</v>
      </c>
      <c r="AQ63" s="12">
        <f t="shared" si="27"/>
        <v>1385.8620471188588</v>
      </c>
      <c r="AR63" s="12" t="str">
        <f t="shared" si="28"/>
        <v xml:space="preserve"> </v>
      </c>
      <c r="AS63" s="241"/>
      <c r="AT63" s="242"/>
      <c r="AU63" s="241"/>
      <c r="AV63" s="241"/>
      <c r="AW63" s="243"/>
      <c r="AX63" s="242"/>
      <c r="AY63" s="242"/>
      <c r="AZ63" s="241">
        <v>0</v>
      </c>
      <c r="BA63" s="241">
        <v>0</v>
      </c>
      <c r="BB63" s="241">
        <v>0</v>
      </c>
      <c r="BC63" s="241">
        <v>0</v>
      </c>
      <c r="BD63" s="241">
        <v>0</v>
      </c>
      <c r="BE63" s="241">
        <v>0</v>
      </c>
      <c r="BF63" s="241"/>
      <c r="BG63" s="241">
        <v>3</v>
      </c>
      <c r="BH63" s="241">
        <v>0</v>
      </c>
      <c r="BI63" s="241">
        <v>2934.16</v>
      </c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>
        <v>0</v>
      </c>
      <c r="BX63" s="241">
        <v>0</v>
      </c>
      <c r="BY63" s="241">
        <v>0</v>
      </c>
      <c r="BZ63" s="241">
        <v>0</v>
      </c>
      <c r="CA63" s="241">
        <v>0</v>
      </c>
      <c r="CB63" s="242" t="s">
        <v>634</v>
      </c>
      <c r="CC63" s="247">
        <v>12571.54</v>
      </c>
      <c r="CD63" s="247">
        <v>12571.54</v>
      </c>
      <c r="CE63" s="247">
        <v>14402.18</v>
      </c>
      <c r="CF63" s="247">
        <v>0</v>
      </c>
    </row>
    <row r="64" spans="1:84" x14ac:dyDescent="0.25">
      <c r="A64" s="253" t="s">
        <v>757</v>
      </c>
      <c r="B64" s="254" t="s">
        <v>758</v>
      </c>
      <c r="C64" s="254" t="s">
        <v>654</v>
      </c>
      <c r="D64" s="233"/>
      <c r="E64" s="234">
        <v>2868.6</v>
      </c>
      <c r="F64" s="235">
        <v>2868.6</v>
      </c>
      <c r="G64" s="255">
        <f>'Jobs-Ops'!G64</f>
        <v>0</v>
      </c>
      <c r="H64" s="113">
        <f>'Jobs-Ops'!H64</f>
        <v>0</v>
      </c>
      <c r="I64" s="104"/>
      <c r="J64" s="237">
        <f t="shared" si="10"/>
        <v>2868.6</v>
      </c>
      <c r="K64" s="238"/>
      <c r="L64" s="239"/>
      <c r="M64" s="8">
        <v>2435.7800000000002</v>
      </c>
      <c r="N64" s="240">
        <f t="shared" si="11"/>
        <v>2435.7800000000002</v>
      </c>
      <c r="O64" s="71"/>
      <c r="P64" s="100"/>
      <c r="Q64" s="9">
        <f t="shared" si="12"/>
        <v>432.81999999999971</v>
      </c>
      <c r="R64" s="9">
        <f t="shared" si="13"/>
        <v>432.81999999999971</v>
      </c>
      <c r="S64" s="9">
        <f t="shared" si="14"/>
        <v>0</v>
      </c>
      <c r="T64" s="256">
        <v>46022</v>
      </c>
      <c r="U64" s="10"/>
      <c r="V64" s="23">
        <f t="shared" si="15"/>
        <v>1</v>
      </c>
      <c r="W64" s="11">
        <f t="shared" si="16"/>
        <v>2868.6</v>
      </c>
      <c r="X64" s="8">
        <v>2435.7800000000002</v>
      </c>
      <c r="Y64" s="9">
        <f t="shared" si="17"/>
        <v>432.81999999999971</v>
      </c>
      <c r="Z64" s="9">
        <f t="shared" si="18"/>
        <v>432.81999999999971</v>
      </c>
      <c r="AA64" s="9">
        <f t="shared" si="19"/>
        <v>0</v>
      </c>
      <c r="AB64" s="10"/>
      <c r="AC64" s="24">
        <v>0</v>
      </c>
      <c r="AD64" s="11">
        <v>0</v>
      </c>
      <c r="AE64" s="8">
        <v>0</v>
      </c>
      <c r="AF64" s="9">
        <f t="shared" si="20"/>
        <v>0</v>
      </c>
      <c r="AG64" s="10"/>
      <c r="AH64" s="11">
        <f t="shared" si="21"/>
        <v>2868.6</v>
      </c>
      <c r="AI64" s="8">
        <v>2435.7800000000002</v>
      </c>
      <c r="AJ64" s="9">
        <f t="shared" si="23"/>
        <v>432.81999999999971</v>
      </c>
      <c r="AK64" s="10"/>
      <c r="AL64" s="25">
        <f t="shared" si="24"/>
        <v>0</v>
      </c>
      <c r="AM64" s="25">
        <f t="shared" si="25"/>
        <v>0</v>
      </c>
      <c r="AN64" s="25">
        <f t="shared" si="26"/>
        <v>0</v>
      </c>
      <c r="AO64" s="10"/>
      <c r="AP64" s="12">
        <v>2868.6</v>
      </c>
      <c r="AQ64" s="12">
        <f t="shared" si="27"/>
        <v>0</v>
      </c>
      <c r="AR64" s="12">
        <f t="shared" si="28"/>
        <v>0</v>
      </c>
      <c r="AS64" s="241"/>
      <c r="AT64" s="242"/>
      <c r="AU64" s="241"/>
      <c r="AV64" s="241"/>
      <c r="AW64" s="243"/>
      <c r="AX64" s="242"/>
      <c r="AY64" s="242"/>
      <c r="AZ64" s="241">
        <v>0</v>
      </c>
      <c r="BA64" s="241">
        <v>0</v>
      </c>
      <c r="BB64" s="241">
        <v>0</v>
      </c>
      <c r="BC64" s="241">
        <v>0</v>
      </c>
      <c r="BD64" s="241">
        <v>0</v>
      </c>
      <c r="BE64" s="241">
        <v>0</v>
      </c>
      <c r="BF64" s="241"/>
      <c r="BG64" s="241">
        <v>3</v>
      </c>
      <c r="BH64" s="241">
        <v>0</v>
      </c>
      <c r="BI64" s="241">
        <v>432.81999999999971</v>
      </c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>
        <v>0</v>
      </c>
      <c r="BX64" s="241">
        <v>0</v>
      </c>
      <c r="BY64" s="241">
        <v>0</v>
      </c>
      <c r="BZ64" s="241">
        <v>0</v>
      </c>
      <c r="CA64" s="241">
        <v>0</v>
      </c>
      <c r="CB64" s="242" t="s">
        <v>634</v>
      </c>
      <c r="CC64" s="247">
        <v>2435.7800000000002</v>
      </c>
      <c r="CD64" s="247">
        <v>2435.7800000000002</v>
      </c>
      <c r="CE64" s="247">
        <v>2868.6</v>
      </c>
      <c r="CF64" s="247">
        <v>0</v>
      </c>
    </row>
    <row r="65" spans="1:84" x14ac:dyDescent="0.25">
      <c r="A65" s="253" t="s">
        <v>759</v>
      </c>
      <c r="B65" s="254" t="s">
        <v>760</v>
      </c>
      <c r="C65" s="254" t="s">
        <v>685</v>
      </c>
      <c r="D65" s="233"/>
      <c r="E65" s="234">
        <v>17765.14</v>
      </c>
      <c r="F65" s="235">
        <v>17765.14</v>
      </c>
      <c r="G65" s="255">
        <f>'Jobs-Ops'!G65</f>
        <v>0</v>
      </c>
      <c r="H65" s="113">
        <f>'Jobs-Ops'!H65</f>
        <v>0</v>
      </c>
      <c r="I65" s="104"/>
      <c r="J65" s="237">
        <f t="shared" si="10"/>
        <v>17765.14</v>
      </c>
      <c r="K65" s="238"/>
      <c r="L65" s="239"/>
      <c r="M65" s="8">
        <v>14874.36</v>
      </c>
      <c r="N65" s="240">
        <f t="shared" si="11"/>
        <v>14874.36</v>
      </c>
      <c r="O65" s="238"/>
      <c r="P65" s="239"/>
      <c r="Q65" s="9">
        <f t="shared" si="12"/>
        <v>2890.7799999999988</v>
      </c>
      <c r="R65" s="9">
        <f t="shared" si="13"/>
        <v>0</v>
      </c>
      <c r="S65" s="9">
        <f t="shared" si="14"/>
        <v>2890.7799999999988</v>
      </c>
      <c r="T65" s="256">
        <v>46022</v>
      </c>
      <c r="U65" s="10"/>
      <c r="V65" s="23">
        <f t="shared" si="15"/>
        <v>1</v>
      </c>
      <c r="W65" s="11">
        <f t="shared" si="16"/>
        <v>17765.14</v>
      </c>
      <c r="X65" s="8">
        <v>14874.36</v>
      </c>
      <c r="Y65" s="9">
        <f t="shared" si="17"/>
        <v>2890.7799999999988</v>
      </c>
      <c r="Z65" s="9">
        <f t="shared" si="18"/>
        <v>0</v>
      </c>
      <c r="AA65" s="9">
        <f t="shared" si="19"/>
        <v>2890.7799999999988</v>
      </c>
      <c r="AB65" s="10"/>
      <c r="AC65" s="24">
        <v>0</v>
      </c>
      <c r="AD65" s="11">
        <v>0</v>
      </c>
      <c r="AE65" s="8">
        <v>0</v>
      </c>
      <c r="AF65" s="9">
        <f t="shared" si="20"/>
        <v>0</v>
      </c>
      <c r="AG65" s="10"/>
      <c r="AH65" s="11">
        <f t="shared" si="21"/>
        <v>17765.14</v>
      </c>
      <c r="AI65" s="8">
        <v>14874.36</v>
      </c>
      <c r="AJ65" s="9">
        <f t="shared" si="23"/>
        <v>2890.7799999999988</v>
      </c>
      <c r="AK65" s="10"/>
      <c r="AL65" s="25">
        <f t="shared" si="24"/>
        <v>0</v>
      </c>
      <c r="AM65" s="25">
        <f t="shared" si="25"/>
        <v>0</v>
      </c>
      <c r="AN65" s="25">
        <f t="shared" si="26"/>
        <v>0</v>
      </c>
      <c r="AO65" s="10"/>
      <c r="AP65" s="12">
        <v>17765.14</v>
      </c>
      <c r="AQ65" s="12">
        <f t="shared" si="27"/>
        <v>0</v>
      </c>
      <c r="AR65" s="12">
        <f t="shared" si="28"/>
        <v>0</v>
      </c>
      <c r="AS65" s="241"/>
      <c r="AT65" s="242"/>
      <c r="AU65" s="241"/>
      <c r="AV65" s="241"/>
      <c r="AW65" s="243"/>
      <c r="AX65" s="242"/>
      <c r="AY65" s="242"/>
      <c r="AZ65" s="241">
        <v>0</v>
      </c>
      <c r="BA65" s="241">
        <v>0</v>
      </c>
      <c r="BB65" s="241">
        <v>0</v>
      </c>
      <c r="BC65" s="241">
        <v>0</v>
      </c>
      <c r="BD65" s="241">
        <v>0</v>
      </c>
      <c r="BE65" s="241">
        <v>0</v>
      </c>
      <c r="BF65" s="241"/>
      <c r="BG65" s="241">
        <v>3</v>
      </c>
      <c r="BH65" s="241">
        <v>0</v>
      </c>
      <c r="BI65" s="241">
        <v>0</v>
      </c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>
        <v>0</v>
      </c>
      <c r="BX65" s="241">
        <v>0</v>
      </c>
      <c r="BY65" s="241">
        <v>0</v>
      </c>
      <c r="BZ65" s="241">
        <v>0</v>
      </c>
      <c r="CA65" s="241">
        <v>0</v>
      </c>
      <c r="CB65" s="242" t="s">
        <v>634</v>
      </c>
      <c r="CC65" s="247">
        <v>14874.36</v>
      </c>
      <c r="CD65" s="247">
        <v>14874.36</v>
      </c>
      <c r="CE65" s="247">
        <v>17765.14</v>
      </c>
      <c r="CF65" s="247">
        <v>0</v>
      </c>
    </row>
    <row r="66" spans="1:84" x14ac:dyDescent="0.25">
      <c r="A66" s="253" t="s">
        <v>761</v>
      </c>
      <c r="B66" s="254" t="s">
        <v>762</v>
      </c>
      <c r="C66" s="254" t="s">
        <v>654</v>
      </c>
      <c r="D66" s="233"/>
      <c r="E66" s="234">
        <v>4064.54</v>
      </c>
      <c r="F66" s="235">
        <v>4064.54</v>
      </c>
      <c r="G66" s="255">
        <f>'Jobs-Ops'!G66</f>
        <v>0</v>
      </c>
      <c r="H66" s="113">
        <f>'Jobs-Ops'!H66</f>
        <v>0</v>
      </c>
      <c r="I66" s="104"/>
      <c r="J66" s="237">
        <f t="shared" si="10"/>
        <v>4064.54</v>
      </c>
      <c r="K66" s="238"/>
      <c r="L66" s="239"/>
      <c r="M66" s="8">
        <v>3514.84</v>
      </c>
      <c r="N66" s="240">
        <f t="shared" si="11"/>
        <v>3514.84</v>
      </c>
      <c r="O66" s="71"/>
      <c r="P66" s="100"/>
      <c r="Q66" s="9">
        <f t="shared" si="12"/>
        <v>549.69999999999982</v>
      </c>
      <c r="R66" s="9">
        <f t="shared" si="13"/>
        <v>0</v>
      </c>
      <c r="S66" s="9">
        <f t="shared" si="14"/>
        <v>549.69999999999982</v>
      </c>
      <c r="T66" s="256">
        <v>46022</v>
      </c>
      <c r="U66" s="10"/>
      <c r="V66" s="23">
        <f t="shared" si="15"/>
        <v>1</v>
      </c>
      <c r="W66" s="11">
        <f t="shared" si="16"/>
        <v>4064.54</v>
      </c>
      <c r="X66" s="8">
        <v>3514.84</v>
      </c>
      <c r="Y66" s="9">
        <f t="shared" si="17"/>
        <v>549.69999999999982</v>
      </c>
      <c r="Z66" s="9">
        <f t="shared" si="18"/>
        <v>0</v>
      </c>
      <c r="AA66" s="9">
        <f t="shared" si="19"/>
        <v>549.69999999999982</v>
      </c>
      <c r="AB66" s="10"/>
      <c r="AC66" s="24">
        <v>0</v>
      </c>
      <c r="AD66" s="11">
        <v>0</v>
      </c>
      <c r="AE66" s="8">
        <v>0</v>
      </c>
      <c r="AF66" s="9">
        <f t="shared" si="20"/>
        <v>0</v>
      </c>
      <c r="AG66" s="10"/>
      <c r="AH66" s="11">
        <f t="shared" si="21"/>
        <v>4064.54</v>
      </c>
      <c r="AI66" s="8">
        <v>3514.84</v>
      </c>
      <c r="AJ66" s="9">
        <f t="shared" si="23"/>
        <v>549.69999999999982</v>
      </c>
      <c r="AK66" s="10"/>
      <c r="AL66" s="25">
        <f t="shared" si="24"/>
        <v>0</v>
      </c>
      <c r="AM66" s="25">
        <f t="shared" si="25"/>
        <v>0</v>
      </c>
      <c r="AN66" s="25">
        <f t="shared" si="26"/>
        <v>0</v>
      </c>
      <c r="AO66" s="10"/>
      <c r="AP66" s="12">
        <v>4064.54</v>
      </c>
      <c r="AQ66" s="12">
        <f t="shared" si="27"/>
        <v>0</v>
      </c>
      <c r="AR66" s="12">
        <f t="shared" si="28"/>
        <v>0</v>
      </c>
      <c r="AS66" s="241"/>
      <c r="AT66" s="242"/>
      <c r="AU66" s="241"/>
      <c r="AV66" s="241"/>
      <c r="AW66" s="243"/>
      <c r="AX66" s="242"/>
      <c r="AY66" s="242"/>
      <c r="AZ66" s="241">
        <v>0</v>
      </c>
      <c r="BA66" s="241">
        <v>0</v>
      </c>
      <c r="BB66" s="241">
        <v>0</v>
      </c>
      <c r="BC66" s="241">
        <v>0</v>
      </c>
      <c r="BD66" s="241">
        <v>0</v>
      </c>
      <c r="BE66" s="241">
        <v>0</v>
      </c>
      <c r="BF66" s="241"/>
      <c r="BG66" s="241">
        <v>3</v>
      </c>
      <c r="BH66" s="241">
        <v>0</v>
      </c>
      <c r="BI66" s="241">
        <v>0</v>
      </c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>
        <v>0</v>
      </c>
      <c r="BX66" s="241">
        <v>0</v>
      </c>
      <c r="BY66" s="241">
        <v>0</v>
      </c>
      <c r="BZ66" s="241">
        <v>0</v>
      </c>
      <c r="CA66" s="241">
        <v>0</v>
      </c>
      <c r="CB66" s="242" t="s">
        <v>634</v>
      </c>
      <c r="CC66" s="247">
        <v>3514.84</v>
      </c>
      <c r="CD66" s="247">
        <v>3514.84</v>
      </c>
      <c r="CE66" s="247">
        <v>4064.54</v>
      </c>
      <c r="CF66" s="247">
        <v>0</v>
      </c>
    </row>
    <row r="67" spans="1:84" x14ac:dyDescent="0.25">
      <c r="A67" s="253" t="s">
        <v>763</v>
      </c>
      <c r="B67" s="254" t="s">
        <v>764</v>
      </c>
      <c r="C67" s="254" t="s">
        <v>654</v>
      </c>
      <c r="D67" s="233"/>
      <c r="E67" s="234">
        <v>10001.43</v>
      </c>
      <c r="F67" s="235">
        <v>10001.43</v>
      </c>
      <c r="G67" s="255">
        <f>'Jobs-Ops'!G67</f>
        <v>0</v>
      </c>
      <c r="H67" s="113">
        <f>'Jobs-Ops'!H67</f>
        <v>0</v>
      </c>
      <c r="I67" s="104"/>
      <c r="J67" s="237">
        <f t="shared" si="10"/>
        <v>10001.43</v>
      </c>
      <c r="K67" s="238"/>
      <c r="L67" s="239"/>
      <c r="M67" s="8">
        <v>8585.44</v>
      </c>
      <c r="N67" s="240">
        <f t="shared" si="11"/>
        <v>8585.44</v>
      </c>
      <c r="O67" s="71"/>
      <c r="P67" s="100"/>
      <c r="Q67" s="9">
        <f t="shared" si="12"/>
        <v>1415.9899999999998</v>
      </c>
      <c r="R67" s="9">
        <f t="shared" si="13"/>
        <v>0</v>
      </c>
      <c r="S67" s="9">
        <f t="shared" si="14"/>
        <v>1415.9899999999998</v>
      </c>
      <c r="T67" s="256">
        <v>46022</v>
      </c>
      <c r="U67" s="10"/>
      <c r="V67" s="23">
        <f t="shared" si="15"/>
        <v>1</v>
      </c>
      <c r="W67" s="11">
        <f t="shared" si="16"/>
        <v>10001.43</v>
      </c>
      <c r="X67" s="8">
        <v>8585.44</v>
      </c>
      <c r="Y67" s="9">
        <f t="shared" si="17"/>
        <v>1415.9899999999998</v>
      </c>
      <c r="Z67" s="9">
        <f t="shared" si="18"/>
        <v>0</v>
      </c>
      <c r="AA67" s="9">
        <f t="shared" si="19"/>
        <v>1415.9899999999998</v>
      </c>
      <c r="AB67" s="10"/>
      <c r="AC67" s="24">
        <v>0</v>
      </c>
      <c r="AD67" s="11">
        <v>0</v>
      </c>
      <c r="AE67" s="8">
        <v>0</v>
      </c>
      <c r="AF67" s="9">
        <f t="shared" si="20"/>
        <v>0</v>
      </c>
      <c r="AG67" s="10"/>
      <c r="AH67" s="11">
        <f t="shared" si="21"/>
        <v>10001.43</v>
      </c>
      <c r="AI67" s="8">
        <v>8585.44</v>
      </c>
      <c r="AJ67" s="9">
        <f t="shared" si="23"/>
        <v>1415.9899999999998</v>
      </c>
      <c r="AK67" s="10"/>
      <c r="AL67" s="25">
        <f t="shared" si="24"/>
        <v>0</v>
      </c>
      <c r="AM67" s="25">
        <f t="shared" si="25"/>
        <v>0</v>
      </c>
      <c r="AN67" s="25">
        <f t="shared" si="26"/>
        <v>0</v>
      </c>
      <c r="AO67" s="10"/>
      <c r="AP67" s="12">
        <v>10001.43</v>
      </c>
      <c r="AQ67" s="12">
        <f t="shared" si="27"/>
        <v>0</v>
      </c>
      <c r="AR67" s="12">
        <f t="shared" si="28"/>
        <v>0</v>
      </c>
      <c r="AS67" s="241"/>
      <c r="AT67" s="242"/>
      <c r="AU67" s="241"/>
      <c r="AV67" s="241"/>
      <c r="AW67" s="243"/>
      <c r="AX67" s="242"/>
      <c r="AY67" s="242"/>
      <c r="AZ67" s="241">
        <v>0</v>
      </c>
      <c r="BA67" s="241">
        <v>0</v>
      </c>
      <c r="BB67" s="241">
        <v>0</v>
      </c>
      <c r="BC67" s="241">
        <v>0</v>
      </c>
      <c r="BD67" s="241">
        <v>0</v>
      </c>
      <c r="BE67" s="241">
        <v>0</v>
      </c>
      <c r="BF67" s="241"/>
      <c r="BG67" s="241">
        <v>3</v>
      </c>
      <c r="BH67" s="241">
        <v>0</v>
      </c>
      <c r="BI67" s="241">
        <v>0</v>
      </c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>
        <v>0</v>
      </c>
      <c r="BX67" s="241">
        <v>0</v>
      </c>
      <c r="BY67" s="241">
        <v>0</v>
      </c>
      <c r="BZ67" s="241">
        <v>0</v>
      </c>
      <c r="CA67" s="241">
        <v>0</v>
      </c>
      <c r="CB67" s="242" t="s">
        <v>634</v>
      </c>
      <c r="CC67" s="247">
        <v>8585.44</v>
      </c>
      <c r="CD67" s="247">
        <v>8585.44</v>
      </c>
      <c r="CE67" s="247">
        <v>10001.43</v>
      </c>
      <c r="CF67" s="247">
        <v>0</v>
      </c>
    </row>
    <row r="68" spans="1:84" x14ac:dyDescent="0.25">
      <c r="A68" s="253"/>
      <c r="B68" s="93" t="s">
        <v>765</v>
      </c>
      <c r="C68" s="254"/>
      <c r="D68" s="233"/>
      <c r="E68" s="276">
        <f>SUM(E7:E67)/2</f>
        <v>131969892.73999999</v>
      </c>
      <c r="F68" s="266">
        <f>SUM(F7:F67)/2</f>
        <v>131969892.73999999</v>
      </c>
      <c r="G68" s="255">
        <f>'Jobs-Ops'!G68</f>
        <v>0</v>
      </c>
      <c r="H68" s="113">
        <f>'Jobs-Ops'!H68</f>
        <v>0</v>
      </c>
      <c r="I68" s="104"/>
      <c r="J68" s="277">
        <f>SUM(J7:J67)/2</f>
        <v>132489863.52</v>
      </c>
      <c r="K68" s="238"/>
      <c r="L68" s="239"/>
      <c r="M68" s="270">
        <f>SUM(M7:M67)/2</f>
        <v>122890130.92000005</v>
      </c>
      <c r="N68" s="278">
        <f>SUM(N7:N67)/2</f>
        <v>123870958.21000005</v>
      </c>
      <c r="O68" s="71"/>
      <c r="P68" s="100"/>
      <c r="Q68" s="268">
        <f>SUM(Q7:Q67)/2</f>
        <v>8618905.3099999949</v>
      </c>
      <c r="R68" s="268">
        <f>SUM(R7:R67)/2</f>
        <v>8308209.5050000027</v>
      </c>
      <c r="S68" s="268">
        <f>SUM(S7:S67)/2</f>
        <v>310695.80499999982</v>
      </c>
      <c r="T68" s="256" t="str">
        <f>IF('Jobs-Ops'!S68&lt;&gt; "",'Jobs-Ops'!S68,"")</f>
        <v/>
      </c>
      <c r="U68" s="10"/>
      <c r="V68" s="23" t="str">
        <f t="shared" si="15"/>
        <v/>
      </c>
      <c r="W68" s="269">
        <f>SUM(W7:W67)/2</f>
        <v>108102021.20183659</v>
      </c>
      <c r="X68" s="270">
        <f>SUM(X7:X67)/2</f>
        <v>100649890.33500007</v>
      </c>
      <c r="Y68" s="268">
        <f>SUM(Y7:Y67)/2</f>
        <v>7682437.8873226894</v>
      </c>
      <c r="Z68" s="268">
        <f>SUM(Z7:Z67)/2</f>
        <v>8308209.5050000027</v>
      </c>
      <c r="AA68" s="268">
        <f>SUM(AA7:AA67)/2</f>
        <v>-625771.61767730897</v>
      </c>
      <c r="AB68" s="10"/>
      <c r="AC68" s="24"/>
      <c r="AD68" s="269">
        <f>SUM(AD7:AD67)/2</f>
        <v>46774764.517012782</v>
      </c>
      <c r="AE68" s="270">
        <f>SUM(AE7:AE67)/2</f>
        <v>59289581.754999988</v>
      </c>
      <c r="AF68" s="268">
        <f>SUM(AF7:AF67)/2</f>
        <v>-12514817.237987222</v>
      </c>
      <c r="AG68" s="10"/>
      <c r="AH68" s="269">
        <f>SUM(AH7:AH67)/2</f>
        <v>61327256.684823833</v>
      </c>
      <c r="AI68" s="270">
        <f>SUM(AI7:AI67)/2</f>
        <v>41360308.579999998</v>
      </c>
      <c r="AJ68" s="268">
        <f>SUM(AJ7:AJ67)/2</f>
        <v>20197255.125309918</v>
      </c>
      <c r="AK68" s="10"/>
      <c r="AL68" s="280">
        <f>SUM(AL7:AL67)/2</f>
        <v>24387842.318163384</v>
      </c>
      <c r="AM68" s="280">
        <f>SUM(AM7:AM67)/2</f>
        <v>23221067.874999993</v>
      </c>
      <c r="AN68" s="280">
        <f>SUM(AN7:AN67)/2</f>
        <v>936467.4226773089</v>
      </c>
      <c r="AO68" s="10"/>
      <c r="AP68" s="281">
        <f>SUM(AP7:AP67)/2</f>
        <v>115118886.07000001</v>
      </c>
      <c r="AQ68" s="281">
        <f>SUM(AQ7:AQ67)/2</f>
        <v>628678.13359415508</v>
      </c>
      <c r="AR68" s="281">
        <f>SUM(AR7:AR67)/2</f>
        <v>7645543.0017575398</v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98"/>
      <c r="B70" s="297" t="s">
        <v>639</v>
      </c>
      <c r="C70" s="93"/>
      <c r="D70" s="265"/>
      <c r="E70" s="276">
        <f>SUMIF(BG8:BG70,1, E8:E70)</f>
        <v>119782878.89</v>
      </c>
      <c r="F70" s="266">
        <f>SUMIF(BG8:BG70,1, F8:F70)</f>
        <v>119782878.89</v>
      </c>
      <c r="G70" s="299">
        <f>'Jobs-Ops'!G70</f>
        <v>0</v>
      </c>
      <c r="H70" s="113">
        <f>'Jobs-Ops'!H70</f>
        <v>0</v>
      </c>
      <c r="I70" s="104"/>
      <c r="J70" s="277">
        <f>SUMIF(BG8:BG70,1, J8:J70)</f>
        <v>120302849.67</v>
      </c>
      <c r="K70" s="286"/>
      <c r="L70" s="98"/>
      <c r="M70" s="270">
        <f>SUMIF(BG8:BG70,1, M8:M70)</f>
        <v>111493130.59999999</v>
      </c>
      <c r="N70" s="278">
        <f>SUMIF(BG8:BG70,1, N8:N70)</f>
        <v>112473957.89</v>
      </c>
      <c r="O70" s="287"/>
      <c r="P70" s="99"/>
      <c r="Q70" s="268">
        <f>SUMIF(BG8:BG70,1, Q8:Q70)</f>
        <v>7828891.7799999993</v>
      </c>
      <c r="R70" s="268">
        <f>SUMIF(BG8:BG70,1, R8:R70)</f>
        <v>7717899.0499999998</v>
      </c>
      <c r="S70" s="268">
        <f>SUMIF(BG8:BG70,1, S8:S70)</f>
        <v>110992.72999999995</v>
      </c>
      <c r="T70" s="300" t="str">
        <f>IF('Jobs-Ops'!S70&lt;&gt; "",'Jobs-Ops'!S70,"")</f>
        <v/>
      </c>
      <c r="U70" s="289"/>
      <c r="V70" s="290" t="str">
        <f t="shared" si="15"/>
        <v/>
      </c>
      <c r="W70" s="269">
        <f>SUMIF(BG8:BG70,1, W8:W70)</f>
        <v>95882551.91431272</v>
      </c>
      <c r="X70" s="270">
        <f>SUMIF(BG8:BG70,1, X8:X70)</f>
        <v>88964634.680000022</v>
      </c>
      <c r="Y70" s="268">
        <f>SUMIF(BG8:BG70,1, Y8:Y70)</f>
        <v>6917917.2343127411</v>
      </c>
      <c r="Z70" s="268">
        <f>SUMIF(BG8:BG70,1, Z8:Z70)</f>
        <v>7717899.0499999998</v>
      </c>
      <c r="AA70" s="268">
        <f>SUMIF(BG8:BG70,1, AA8:AA70)</f>
        <v>-799981.81568725698</v>
      </c>
      <c r="AB70" s="289"/>
      <c r="AC70" s="291"/>
      <c r="AD70" s="269">
        <f>SUMIF(BG8:BG70,1, AD8:AD70)</f>
        <v>39964237.258766636</v>
      </c>
      <c r="AE70" s="270">
        <f>SUMIF(BG8:BG70,1, AE8:AE70)</f>
        <v>51091165.409999996</v>
      </c>
      <c r="AF70" s="268">
        <f>SUMIF(BG8:BG70,1, AF8:AF70)</f>
        <v>-11126928.15123336</v>
      </c>
      <c r="AG70" s="289"/>
      <c r="AH70" s="269">
        <f>SUMIF(BG8:BG70,1, AH8:AH70)</f>
        <v>55918314.655546099</v>
      </c>
      <c r="AI70" s="270">
        <f>SUMIF(BG8:BG70,1, AI8:AI70)</f>
        <v>37873469.269999996</v>
      </c>
      <c r="AJ70" s="268">
        <f>SUMIF(BG8:BG70,1, AJ8:AJ70)</f>
        <v>18044845.385546103</v>
      </c>
      <c r="AK70" s="289"/>
      <c r="AL70" s="280">
        <f>SUMIF(BG8:BG70,1, AL8:AL70)</f>
        <v>24420297.755687248</v>
      </c>
      <c r="AM70" s="280">
        <f>SUMIF(BG8:BG70,1, AM8:AM70)</f>
        <v>23509323.209999993</v>
      </c>
      <c r="AN70" s="280">
        <f>SUMIF(BG8:BG70,1, AN8:AN70)</f>
        <v>910974.54568725696</v>
      </c>
      <c r="AO70" s="289"/>
      <c r="AP70" s="281">
        <f>SUMIF(BG8:BG70,1, AP8:AP70)</f>
        <v>102928252.91000001</v>
      </c>
      <c r="AQ70" s="281">
        <f>SUMIF(BG8:BG70,1, AQ8:AQ70)</f>
        <v>587210.89501051221</v>
      </c>
      <c r="AR70" s="281">
        <f>SUMIF(BG8:BG70,1, AR8:AR70)</f>
        <v>7632911.8906977633</v>
      </c>
      <c r="AS70" s="15"/>
      <c r="AT70" s="272"/>
      <c r="AU70" s="15"/>
      <c r="AV70" s="15"/>
      <c r="AW70" s="273"/>
      <c r="AX70" s="272"/>
      <c r="AY70" s="272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296"/>
      <c r="BO70" s="296"/>
      <c r="BP70" s="296"/>
      <c r="BQ70" s="296"/>
      <c r="BR70" s="292"/>
      <c r="BS70" s="292"/>
      <c r="BT70" s="15"/>
      <c r="BU70" s="15"/>
      <c r="BV70" s="274"/>
      <c r="BW70" s="15"/>
      <c r="BX70" s="15"/>
      <c r="BY70" s="15"/>
      <c r="BZ70" s="15"/>
      <c r="CA70" s="15"/>
      <c r="CB70" s="272"/>
      <c r="CC70" s="275"/>
      <c r="CD70" s="275"/>
      <c r="CE70" s="275"/>
      <c r="CF70" s="275"/>
    </row>
    <row r="71" spans="1:84" x14ac:dyDescent="0.25">
      <c r="A71" s="298"/>
      <c r="B71" s="297" t="s">
        <v>640</v>
      </c>
      <c r="C71" s="93"/>
      <c r="D71" s="265"/>
      <c r="E71" s="276">
        <f>SUMIF(BG8:BG70,2, E8:E70)</f>
        <v>23367385.479999997</v>
      </c>
      <c r="F71" s="266">
        <f>SUMIF(BG8:BG70,2, F8:F70)</f>
        <v>23367385.479999997</v>
      </c>
      <c r="G71" s="299">
        <f>'Jobs-Ops'!G71</f>
        <v>0</v>
      </c>
      <c r="H71" s="113">
        <f>'Jobs-Ops'!H71</f>
        <v>0</v>
      </c>
      <c r="I71" s="104"/>
      <c r="J71" s="277">
        <f>SUMIF(BG8:BG70,2, J8:J70)</f>
        <v>23367385.479999997</v>
      </c>
      <c r="K71" s="286"/>
      <c r="L71" s="98"/>
      <c r="M71" s="270">
        <f>SUMIF(BG8:BG70,2, M8:M70)</f>
        <v>20907288.260000002</v>
      </c>
      <c r="N71" s="278">
        <f>SUMIF(BG8:BG70,2, N8:N70)</f>
        <v>20907288.260000002</v>
      </c>
      <c r="O71" s="287"/>
      <c r="P71" s="99"/>
      <c r="Q71" s="268">
        <f>SUMIF(BG8:BG70,2, Q8:Q70)</f>
        <v>2460097.2199999993</v>
      </c>
      <c r="R71" s="268">
        <f>SUMIF(BG8:BG70,2, R8:R70)</f>
        <v>2116949.7599999993</v>
      </c>
      <c r="S71" s="268">
        <f>SUMIF(BG8:BG70,2, S8:S70)</f>
        <v>343147.45999999996</v>
      </c>
      <c r="T71" s="300" t="str">
        <f>IF('Jobs-Ops'!S71&lt;&gt; "",'Jobs-Ops'!S71,"")</f>
        <v/>
      </c>
      <c r="U71" s="289"/>
      <c r="V71" s="290" t="str">
        <f t="shared" ref="V71:V134" si="29">IF(LEFT(B71,4)&lt;&gt;"    ","",IF(N71&lt;&gt;0,X71/N71,0))</f>
        <v/>
      </c>
      <c r="W71" s="269">
        <f>SUMIF(BG8:BG70,2, W8:W70)</f>
        <v>23415159.390364569</v>
      </c>
      <c r="X71" s="270">
        <f>SUMIF(BG8:BG70,2, X8:X70)</f>
        <v>20949595.840000004</v>
      </c>
      <c r="Y71" s="268">
        <f>SUMIF(BG8:BG70,2, Y8:Y70)</f>
        <v>2465563.5503645651</v>
      </c>
      <c r="Z71" s="268">
        <f>SUMIF(BG8:BG70,2, Z8:Z70)</f>
        <v>2116949.7599999993</v>
      </c>
      <c r="AA71" s="268">
        <f>SUMIF(BG8:BG70,2, AA8:AA70)</f>
        <v>348613.79036456591</v>
      </c>
      <c r="AB71" s="289"/>
      <c r="AC71" s="291"/>
      <c r="AD71" s="269">
        <f>SUMIF(BG8:BG70,2, AD8:AD70)</f>
        <v>13119272.98114562</v>
      </c>
      <c r="AE71" s="270">
        <f>SUMIF(BG8:BG70,2, AE8:AE70)</f>
        <v>15914325.699999999</v>
      </c>
      <c r="AF71" s="268">
        <f>SUMIF(BG8:BG70,2, AF8:AF70)</f>
        <v>-2795052.7188543794</v>
      </c>
      <c r="AG71" s="289"/>
      <c r="AH71" s="269">
        <f>SUMIF(BG8:BG70,2, AH8:AH70)</f>
        <v>10295886.409218945</v>
      </c>
      <c r="AI71" s="270">
        <f>SUMIF(BG8:BG70,2, AI8:AI70)</f>
        <v>5035270.1400000006</v>
      </c>
      <c r="AJ71" s="268">
        <f>SUMIF(BG8:BG70,2, AJ8:AJ70)</f>
        <v>5260616.269218944</v>
      </c>
      <c r="AK71" s="289"/>
      <c r="AL71" s="280">
        <f>SUMIF(BG8:BG70,2, AL8:AL70)</f>
        <v>-47773.910364566196</v>
      </c>
      <c r="AM71" s="280">
        <f>SUMIF(BG8:BG70,2, AM8:AM70)</f>
        <v>-42307.58000000022</v>
      </c>
      <c r="AN71" s="280">
        <f>SUMIF(BG8:BG70,2, AN8:AN70)</f>
        <v>-5466.3303645659762</v>
      </c>
      <c r="AO71" s="289"/>
      <c r="AP71" s="281">
        <f>SUMIF(BG8:BG70,2, AP8:AP70)</f>
        <v>23374624.100000001</v>
      </c>
      <c r="AQ71" s="281">
        <f>SUMIF(BG8:BG70,2, AQ8:AQ70)</f>
        <v>56985.181511956034</v>
      </c>
      <c r="AR71" s="281">
        <f>SUMIF(BG8:BG70,2, AR8:AR70)</f>
        <v>16449.891147390415</v>
      </c>
      <c r="AS71" s="15"/>
      <c r="AT71" s="272"/>
      <c r="AU71" s="15"/>
      <c r="AV71" s="15"/>
      <c r="AW71" s="273"/>
      <c r="AX71" s="272"/>
      <c r="AY71" s="272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296"/>
      <c r="BO71" s="296"/>
      <c r="BP71" s="296"/>
      <c r="BQ71" s="296"/>
      <c r="BR71" s="292"/>
      <c r="BS71" s="292"/>
      <c r="BT71" s="15"/>
      <c r="BU71" s="15"/>
      <c r="BV71" s="274"/>
      <c r="BW71" s="15"/>
      <c r="BX71" s="15"/>
      <c r="BY71" s="15"/>
      <c r="BZ71" s="15"/>
      <c r="CA71" s="15"/>
      <c r="CB71" s="272"/>
      <c r="CC71" s="275"/>
      <c r="CD71" s="275"/>
      <c r="CE71" s="275"/>
      <c r="CF71" s="275"/>
    </row>
    <row r="72" spans="1:84" x14ac:dyDescent="0.25">
      <c r="A72" s="298"/>
      <c r="B72" s="297" t="s">
        <v>638</v>
      </c>
      <c r="C72" s="93"/>
      <c r="D72" s="265"/>
      <c r="E72" s="276">
        <f>SUM(E8:E71)/4</f>
        <v>134764985.64749998</v>
      </c>
      <c r="F72" s="266">
        <f>SUM(F8:F71)/4</f>
        <v>134764985.64749998</v>
      </c>
      <c r="G72" s="299">
        <f>'Jobs-Ops'!G72</f>
        <v>0</v>
      </c>
      <c r="H72" s="113">
        <f>'Jobs-Ops'!H72</f>
        <v>0</v>
      </c>
      <c r="I72" s="104"/>
      <c r="J72" s="277">
        <f>SUM(J8:J71)/4</f>
        <v>135284956.42750001</v>
      </c>
      <c r="K72" s="286"/>
      <c r="L72" s="98"/>
      <c r="M72" s="270">
        <f>SUM(M8:M71)/4</f>
        <v>125267702.90500003</v>
      </c>
      <c r="N72" s="278">
        <f>SUM(N8:N71)/4</f>
        <v>126248530.19500004</v>
      </c>
      <c r="O72" s="287"/>
      <c r="P72" s="99"/>
      <c r="Q72" s="268">
        <f>SUM(Q8:Q71)/4</f>
        <v>9036426.2324999962</v>
      </c>
      <c r="R72" s="268">
        <f>SUM(R8:R71)/4</f>
        <v>8689869.3312500026</v>
      </c>
      <c r="S72" s="268">
        <f>SUM(S8:S71)/4</f>
        <v>346556.90124999988</v>
      </c>
      <c r="T72" s="300" t="str">
        <f>IF('Jobs-Ops'!S72&lt;&gt; "",'Jobs-Ops'!S72,"")</f>
        <v/>
      </c>
      <c r="U72" s="289"/>
      <c r="V72" s="290" t="str">
        <f t="shared" si="29"/>
        <v/>
      </c>
      <c r="W72" s="269">
        <f>SUM(W8:W71)/4</f>
        <v>110900943.72754677</v>
      </c>
      <c r="X72" s="270">
        <f>SUM(X8:X71)/4</f>
        <v>102965975.38125005</v>
      </c>
      <c r="Y72" s="268">
        <f>SUM(Y8:Y71)/4</f>
        <v>8107698.6116613438</v>
      </c>
      <c r="Z72" s="268">
        <f>SUM(Z8:Z71)/4</f>
        <v>8689869.3312500026</v>
      </c>
      <c r="AA72" s="268">
        <f>SUM(AA8:AA71)/4</f>
        <v>-582170.71958865447</v>
      </c>
      <c r="AB72" s="289"/>
      <c r="AC72" s="291"/>
      <c r="AD72" s="269">
        <f>SUM(AD8:AD71)/4</f>
        <v>48351950.947737649</v>
      </c>
      <c r="AE72" s="270">
        <f>SUM(AE8:AE71)/4</f>
        <v>61218559.093749985</v>
      </c>
      <c r="AF72" s="268">
        <f>SUM(AF8:AF71)/4</f>
        <v>-12866608.146012353</v>
      </c>
      <c r="AG72" s="289"/>
      <c r="AH72" s="269">
        <f>SUM(AH8:AH71)/4</f>
        <v>62548992.779809132</v>
      </c>
      <c r="AI72" s="270">
        <f>SUM(AI8:AI71)/4</f>
        <v>41747416.287499994</v>
      </c>
      <c r="AJ72" s="268">
        <f>SUM(AJ8:AJ71)/4</f>
        <v>20974306.757673703</v>
      </c>
      <c r="AK72" s="289"/>
      <c r="AL72" s="280">
        <f>SUM(AL8:AL71)/4</f>
        <v>24384012.69995321</v>
      </c>
      <c r="AM72" s="280">
        <f>SUM(AM8:AM71)/4</f>
        <v>23282554.813749991</v>
      </c>
      <c r="AN72" s="280">
        <f>SUM(AN8:AN71)/4</f>
        <v>928727.62083865446</v>
      </c>
      <c r="AO72" s="289"/>
      <c r="AP72" s="281">
        <f>SUM(AP8:AP71)/4</f>
        <v>117914883.80500002</v>
      </c>
      <c r="AQ72" s="281">
        <f>SUM(AQ8:AQ71)/4</f>
        <v>632557.6193262334</v>
      </c>
      <c r="AR72" s="281">
        <f>SUM(AR8:AR71)/4</f>
        <v>7646497.696779443</v>
      </c>
      <c r="AS72" s="15"/>
      <c r="AT72" s="272"/>
      <c r="AU72" s="15"/>
      <c r="AV72" s="15"/>
      <c r="AW72" s="273"/>
      <c r="AX72" s="272"/>
      <c r="AY72" s="272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296"/>
      <c r="BO72" s="296"/>
      <c r="BP72" s="296"/>
      <c r="BQ72" s="296"/>
      <c r="BR72" s="292"/>
      <c r="BS72" s="292"/>
      <c r="BT72" s="15"/>
      <c r="BU72" s="15"/>
      <c r="BV72" s="274"/>
      <c r="BW72" s="15"/>
      <c r="BX72" s="15"/>
      <c r="BY72" s="15"/>
      <c r="BZ72" s="15"/>
      <c r="CA72" s="15"/>
      <c r="CB72" s="272"/>
      <c r="CC72" s="275"/>
      <c r="CD72" s="275"/>
      <c r="CE72" s="275"/>
      <c r="CF72" s="275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ref="J71:J134" si="30">F73</f>
        <v>0</v>
      </c>
      <c r="K73" s="238"/>
      <c r="L73" s="239"/>
      <c r="M73" s="8"/>
      <c r="N73" s="240">
        <f t="shared" ref="N71:N134" si="31">M73</f>
        <v>0</v>
      </c>
      <c r="O73" s="71"/>
      <c r="P73" s="100"/>
      <c r="Q73" s="9">
        <f t="shared" ref="Q71:Q134" si="32">J73-N73</f>
        <v>0</v>
      </c>
      <c r="R73" s="9">
        <f t="shared" ref="R71:R134" si="33">IF(LEFT(B73,4)&lt;&gt;"    ",0,BI73)</f>
        <v>0</v>
      </c>
      <c r="S73" s="9">
        <f t="shared" ref="S71:S134" si="34">+Q73-R73</f>
        <v>0</v>
      </c>
      <c r="T73" s="256" t="str">
        <f>IF('Jobs-Ops'!S73&lt;&gt; "",'Jobs-Ops'!S73,"")</f>
        <v/>
      </c>
      <c r="U73" s="10"/>
      <c r="V73" s="23" t="str">
        <f t="shared" si="29"/>
        <v/>
      </c>
      <c r="W73" s="11" t="str">
        <f t="shared" ref="W71:W134" si="35">IF(LEFT(B73,4)&lt;&gt;"    ","",IF(V73&gt;=0.1,V73*J73,X73))</f>
        <v/>
      </c>
      <c r="X73" s="8"/>
      <c r="Y73" s="9">
        <f t="shared" ref="Y71:Y134" si="36">IF(LEFT(B73,4)&lt;&gt;"    ",0,IF(Q73&lt;0,Q73,IF(V73&gt;0.1,W73-X73,0)))</f>
        <v>0</v>
      </c>
      <c r="Z73" s="9">
        <f t="shared" ref="Z71:Z134" si="37">IF(LEFT(B73,4)&lt;&gt;"    ",0,BI73)</f>
        <v>0</v>
      </c>
      <c r="AA73" s="9">
        <f t="shared" ref="AA71:AA134" si="38">Y73-Z73</f>
        <v>0</v>
      </c>
      <c r="AB73" s="10"/>
      <c r="AC73" s="24"/>
      <c r="AD73" s="11"/>
      <c r="AE73" s="8"/>
      <c r="AF73" s="9" t="str">
        <f t="shared" ref="AF71:AF134" si="39">IF(LEFT(B73,4)&lt;&gt;"    ","",AD73-AE73)</f>
        <v/>
      </c>
      <c r="AG73" s="10"/>
      <c r="AH73" s="11" t="str">
        <f t="shared" ref="AH71:AH134" si="40">IF(LEFT(B73,4)&lt;&gt;"    ","",W73-AD73)</f>
        <v/>
      </c>
      <c r="AI73" s="8" t="str">
        <f t="shared" ref="AI71:AI134" si="41">IF(LEFT(B73,4)&lt;&gt;"    ","",X73-AE73)</f>
        <v/>
      </c>
      <c r="AJ73" s="9" t="str">
        <f t="shared" ref="AJ71:AJ134" si="42">IF(LEFT(B73,4)&lt;&gt;"    ","",Y73-AF73)</f>
        <v/>
      </c>
      <c r="AK73" s="10"/>
      <c r="AL73" s="25" t="str">
        <f t="shared" ref="AL71:AL134" si="43">IF(LEFT(B73,4)&lt;&gt;"    ","",J73-W73)</f>
        <v/>
      </c>
      <c r="AM73" s="25">
        <f t="shared" ref="AM71:AM134" si="44">N73-X73</f>
        <v>0</v>
      </c>
      <c r="AN73" s="25" t="str">
        <f t="shared" ref="AN71:AN134" si="45">IF(LEFT(B73,4)&lt;&gt;"    ","",Q73-Y73)</f>
        <v/>
      </c>
      <c r="AO73" s="10"/>
      <c r="AP73" s="12"/>
      <c r="AQ73" s="12" t="str">
        <f t="shared" ref="AQ71:AQ134" si="46">IF(LEFT(B73,4)&lt;&gt;"    ","",IF(W73-AP73&gt;=0,W73-AP73," "))</f>
        <v/>
      </c>
      <c r="AR73" s="12" t="str">
        <f t="shared" ref="AR71:AR134" si="47">IF(LEFT(B73,4)&lt;&gt;"    ","",IF(AP73-W73&gt;=0,AP73-W73," "))</f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30"/>
        <v>0</v>
      </c>
      <c r="K74" s="238"/>
      <c r="L74" s="239"/>
      <c r="M74" s="8"/>
      <c r="N74" s="240">
        <f t="shared" si="31"/>
        <v>0</v>
      </c>
      <c r="O74" s="71"/>
      <c r="P74" s="100"/>
      <c r="Q74" s="9">
        <f t="shared" si="32"/>
        <v>0</v>
      </c>
      <c r="R74" s="9">
        <f t="shared" si="33"/>
        <v>0</v>
      </c>
      <c r="S74" s="9">
        <f t="shared" si="34"/>
        <v>0</v>
      </c>
      <c r="T74" s="256" t="str">
        <f>IF('Jobs-Ops'!S74&lt;&gt; "",'Jobs-Ops'!S74,"")</f>
        <v/>
      </c>
      <c r="U74" s="10"/>
      <c r="V74" s="23" t="str">
        <f t="shared" si="29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30"/>
        <v>0</v>
      </c>
      <c r="K75" s="238"/>
      <c r="L75" s="239"/>
      <c r="M75" s="8"/>
      <c r="N75" s="240">
        <f t="shared" si="31"/>
        <v>0</v>
      </c>
      <c r="O75" s="71"/>
      <c r="P75" s="100"/>
      <c r="Q75" s="9">
        <f t="shared" si="32"/>
        <v>0</v>
      </c>
      <c r="R75" s="9">
        <f t="shared" si="33"/>
        <v>0</v>
      </c>
      <c r="S75" s="9">
        <f t="shared" si="34"/>
        <v>0</v>
      </c>
      <c r="T75" s="256" t="str">
        <f>IF('Jobs-Ops'!S75&lt;&gt; "",'Jobs-Ops'!S75,"")</f>
        <v/>
      </c>
      <c r="U75" s="10"/>
      <c r="V75" s="23" t="str">
        <f t="shared" si="29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30"/>
        <v>0</v>
      </c>
      <c r="K76" s="238"/>
      <c r="L76" s="239"/>
      <c r="M76" s="8"/>
      <c r="N76" s="240">
        <f t="shared" si="31"/>
        <v>0</v>
      </c>
      <c r="O76" s="71"/>
      <c r="P76" s="100"/>
      <c r="Q76" s="9">
        <f t="shared" si="32"/>
        <v>0</v>
      </c>
      <c r="R76" s="9">
        <f t="shared" si="33"/>
        <v>0</v>
      </c>
      <c r="S76" s="9">
        <f t="shared" si="34"/>
        <v>0</v>
      </c>
      <c r="T76" s="256" t="str">
        <f>IF('Jobs-Ops'!S76&lt;&gt; "",'Jobs-Ops'!S76,"")</f>
        <v/>
      </c>
      <c r="U76" s="10"/>
      <c r="V76" s="23" t="str">
        <f t="shared" si="29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30"/>
        <v>0</v>
      </c>
      <c r="K77" s="238"/>
      <c r="L77" s="239"/>
      <c r="M77" s="8"/>
      <c r="N77" s="240">
        <f t="shared" si="31"/>
        <v>0</v>
      </c>
      <c r="O77" s="71"/>
      <c r="P77" s="100"/>
      <c r="Q77" s="9">
        <f t="shared" si="32"/>
        <v>0</v>
      </c>
      <c r="R77" s="9">
        <f t="shared" si="33"/>
        <v>0</v>
      </c>
      <c r="S77" s="9">
        <f t="shared" si="34"/>
        <v>0</v>
      </c>
      <c r="T77" s="256" t="str">
        <f>IF('Jobs-Ops'!S77&lt;&gt; "",'Jobs-Ops'!S77,"")</f>
        <v/>
      </c>
      <c r="U77" s="10"/>
      <c r="V77" s="23" t="str">
        <f t="shared" si="29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30"/>
        <v>0</v>
      </c>
      <c r="K78" s="238"/>
      <c r="L78" s="239"/>
      <c r="M78" s="8"/>
      <c r="N78" s="240">
        <f t="shared" si="31"/>
        <v>0</v>
      </c>
      <c r="O78" s="71"/>
      <c r="P78" s="100"/>
      <c r="Q78" s="9">
        <f t="shared" si="32"/>
        <v>0</v>
      </c>
      <c r="R78" s="9">
        <f t="shared" si="33"/>
        <v>0</v>
      </c>
      <c r="S78" s="9">
        <f t="shared" si="34"/>
        <v>0</v>
      </c>
      <c r="T78" s="256" t="str">
        <f>IF('Jobs-Ops'!S78&lt;&gt; "",'Jobs-Ops'!S78,"")</f>
        <v/>
      </c>
      <c r="U78" s="10"/>
      <c r="V78" s="23" t="str">
        <f t="shared" si="29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30"/>
        <v>0</v>
      </c>
      <c r="K79" s="238"/>
      <c r="L79" s="239"/>
      <c r="M79" s="8"/>
      <c r="N79" s="240">
        <f t="shared" si="31"/>
        <v>0</v>
      </c>
      <c r="O79" s="71"/>
      <c r="P79" s="100"/>
      <c r="Q79" s="9">
        <f t="shared" si="32"/>
        <v>0</v>
      </c>
      <c r="R79" s="9">
        <f t="shared" si="33"/>
        <v>0</v>
      </c>
      <c r="S79" s="9">
        <f t="shared" si="34"/>
        <v>0</v>
      </c>
      <c r="T79" s="256" t="str">
        <f>IF('Jobs-Ops'!S79&lt;&gt; "",'Jobs-Ops'!S79,"")</f>
        <v/>
      </c>
      <c r="U79" s="10"/>
      <c r="V79" s="23" t="str">
        <f t="shared" si="29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30"/>
        <v>0</v>
      </c>
      <c r="K80" s="238"/>
      <c r="L80" s="239"/>
      <c r="M80" s="8"/>
      <c r="N80" s="240">
        <f t="shared" si="31"/>
        <v>0</v>
      </c>
      <c r="O80" s="71"/>
      <c r="P80" s="100"/>
      <c r="Q80" s="9">
        <f t="shared" si="32"/>
        <v>0</v>
      </c>
      <c r="R80" s="9">
        <f t="shared" si="33"/>
        <v>0</v>
      </c>
      <c r="S80" s="9">
        <f t="shared" si="34"/>
        <v>0</v>
      </c>
      <c r="T80" s="256" t="str">
        <f>IF('Jobs-Ops'!S80&lt;&gt; "",'Jobs-Ops'!S80,"")</f>
        <v/>
      </c>
      <c r="U80" s="10"/>
      <c r="V80" s="23" t="str">
        <f t="shared" si="29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30"/>
        <v>0</v>
      </c>
      <c r="K81" s="238"/>
      <c r="L81" s="239"/>
      <c r="M81" s="8"/>
      <c r="N81" s="240">
        <f t="shared" si="31"/>
        <v>0</v>
      </c>
      <c r="O81" s="71"/>
      <c r="P81" s="100"/>
      <c r="Q81" s="9">
        <f t="shared" si="32"/>
        <v>0</v>
      </c>
      <c r="R81" s="9">
        <f t="shared" si="33"/>
        <v>0</v>
      </c>
      <c r="S81" s="9">
        <f t="shared" si="34"/>
        <v>0</v>
      </c>
      <c r="T81" s="256" t="str">
        <f>IF('Jobs-Ops'!S81&lt;&gt; "",'Jobs-Ops'!S81,"")</f>
        <v/>
      </c>
      <c r="U81" s="10"/>
      <c r="V81" s="23" t="str">
        <f t="shared" si="29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30"/>
        <v>0</v>
      </c>
      <c r="K82" s="238"/>
      <c r="L82" s="239"/>
      <c r="M82" s="8"/>
      <c r="N82" s="240">
        <f t="shared" si="31"/>
        <v>0</v>
      </c>
      <c r="O82" s="71"/>
      <c r="P82" s="100"/>
      <c r="Q82" s="9">
        <f t="shared" si="32"/>
        <v>0</v>
      </c>
      <c r="R82" s="9">
        <f t="shared" si="33"/>
        <v>0</v>
      </c>
      <c r="S82" s="9">
        <f t="shared" si="34"/>
        <v>0</v>
      </c>
      <c r="T82" s="256" t="str">
        <f>IF('Jobs-Ops'!S82&lt;&gt; "",'Jobs-Ops'!S82,"")</f>
        <v/>
      </c>
      <c r="U82" s="10"/>
      <c r="V82" s="23" t="str">
        <f t="shared" si="29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30"/>
        <v>0</v>
      </c>
      <c r="K83" s="238"/>
      <c r="L83" s="239"/>
      <c r="M83" s="8"/>
      <c r="N83" s="240">
        <f t="shared" si="31"/>
        <v>0</v>
      </c>
      <c r="O83" s="71"/>
      <c r="P83" s="100"/>
      <c r="Q83" s="9">
        <f t="shared" si="32"/>
        <v>0</v>
      </c>
      <c r="R83" s="9">
        <f t="shared" si="33"/>
        <v>0</v>
      </c>
      <c r="S83" s="9">
        <f t="shared" si="34"/>
        <v>0</v>
      </c>
      <c r="T83" s="256" t="str">
        <f>IF('Jobs-Ops'!S83&lt;&gt; "",'Jobs-Ops'!S83,"")</f>
        <v/>
      </c>
      <c r="U83" s="10"/>
      <c r="V83" s="23" t="str">
        <f t="shared" si="29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30"/>
        <v>0</v>
      </c>
      <c r="K84" s="238"/>
      <c r="L84" s="239"/>
      <c r="M84" s="8"/>
      <c r="N84" s="240">
        <f t="shared" si="31"/>
        <v>0</v>
      </c>
      <c r="O84" s="71"/>
      <c r="P84" s="100"/>
      <c r="Q84" s="9">
        <f t="shared" si="32"/>
        <v>0</v>
      </c>
      <c r="R84" s="9">
        <f t="shared" si="33"/>
        <v>0</v>
      </c>
      <c r="S84" s="9">
        <f t="shared" si="34"/>
        <v>0</v>
      </c>
      <c r="T84" s="256" t="str">
        <f>IF('Jobs-Ops'!S84&lt;&gt; "",'Jobs-Ops'!S84,"")</f>
        <v/>
      </c>
      <c r="U84" s="10"/>
      <c r="V84" s="23" t="str">
        <f t="shared" si="29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30"/>
        <v>0</v>
      </c>
      <c r="K85" s="238"/>
      <c r="L85" s="239"/>
      <c r="M85" s="8"/>
      <c r="N85" s="240">
        <f t="shared" si="31"/>
        <v>0</v>
      </c>
      <c r="O85" s="71"/>
      <c r="P85" s="100"/>
      <c r="Q85" s="9">
        <f t="shared" si="32"/>
        <v>0</v>
      </c>
      <c r="R85" s="9">
        <f t="shared" si="33"/>
        <v>0</v>
      </c>
      <c r="S85" s="9">
        <f t="shared" si="34"/>
        <v>0</v>
      </c>
      <c r="T85" s="256" t="str">
        <f>IF('Jobs-Ops'!S85&lt;&gt; "",'Jobs-Ops'!S85,"")</f>
        <v/>
      </c>
      <c r="U85" s="10"/>
      <c r="V85" s="23" t="str">
        <f t="shared" si="29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30"/>
        <v>0</v>
      </c>
      <c r="K86" s="238"/>
      <c r="L86" s="239"/>
      <c r="M86" s="8"/>
      <c r="N86" s="240">
        <f t="shared" si="31"/>
        <v>0</v>
      </c>
      <c r="O86" s="71"/>
      <c r="P86" s="100"/>
      <c r="Q86" s="9">
        <f t="shared" si="32"/>
        <v>0</v>
      </c>
      <c r="R86" s="9">
        <f t="shared" si="33"/>
        <v>0</v>
      </c>
      <c r="S86" s="9">
        <f t="shared" si="34"/>
        <v>0</v>
      </c>
      <c r="T86" s="256" t="str">
        <f>IF('Jobs-Ops'!S86&lt;&gt; "",'Jobs-Ops'!S86,"")</f>
        <v/>
      </c>
      <c r="U86" s="10"/>
      <c r="V86" s="23" t="str">
        <f t="shared" si="29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30"/>
        <v>0</v>
      </c>
      <c r="K87" s="238"/>
      <c r="L87" s="239"/>
      <c r="M87" s="8"/>
      <c r="N87" s="240">
        <f t="shared" si="31"/>
        <v>0</v>
      </c>
      <c r="O87" s="71"/>
      <c r="P87" s="100"/>
      <c r="Q87" s="9">
        <f t="shared" si="32"/>
        <v>0</v>
      </c>
      <c r="R87" s="9">
        <f t="shared" si="33"/>
        <v>0</v>
      </c>
      <c r="S87" s="9">
        <f t="shared" si="34"/>
        <v>0</v>
      </c>
      <c r="T87" s="256" t="str">
        <f>IF('Jobs-Ops'!S87&lt;&gt; "",'Jobs-Ops'!S87,"")</f>
        <v/>
      </c>
      <c r="U87" s="10"/>
      <c r="V87" s="23" t="str">
        <f t="shared" si="29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30"/>
        <v>0</v>
      </c>
      <c r="K88" s="238"/>
      <c r="L88" s="239"/>
      <c r="M88" s="8"/>
      <c r="N88" s="240">
        <f t="shared" si="31"/>
        <v>0</v>
      </c>
      <c r="O88" s="71"/>
      <c r="P88" s="100"/>
      <c r="Q88" s="9">
        <f t="shared" si="32"/>
        <v>0</v>
      </c>
      <c r="R88" s="9">
        <f t="shared" si="33"/>
        <v>0</v>
      </c>
      <c r="S88" s="9">
        <f t="shared" si="34"/>
        <v>0</v>
      </c>
      <c r="T88" s="256" t="str">
        <f>IF('Jobs-Ops'!S88&lt;&gt; "",'Jobs-Ops'!S88,"")</f>
        <v/>
      </c>
      <c r="U88" s="10"/>
      <c r="V88" s="23" t="str">
        <f t="shared" si="29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30"/>
        <v>0</v>
      </c>
      <c r="K89" s="238"/>
      <c r="L89" s="239"/>
      <c r="M89" s="8"/>
      <c r="N89" s="240">
        <f t="shared" si="31"/>
        <v>0</v>
      </c>
      <c r="O89" s="71"/>
      <c r="P89" s="100"/>
      <c r="Q89" s="9">
        <f t="shared" si="32"/>
        <v>0</v>
      </c>
      <c r="R89" s="9">
        <f t="shared" si="33"/>
        <v>0</v>
      </c>
      <c r="S89" s="9">
        <f t="shared" si="34"/>
        <v>0</v>
      </c>
      <c r="T89" s="256" t="str">
        <f>IF('Jobs-Ops'!S89&lt;&gt; "",'Jobs-Ops'!S89,"")</f>
        <v/>
      </c>
      <c r="U89" s="10"/>
      <c r="V89" s="23" t="str">
        <f t="shared" si="29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30"/>
        <v>0</v>
      </c>
      <c r="K90" s="238"/>
      <c r="L90" s="239"/>
      <c r="M90" s="8"/>
      <c r="N90" s="240">
        <f t="shared" si="31"/>
        <v>0</v>
      </c>
      <c r="O90" s="71"/>
      <c r="P90" s="100"/>
      <c r="Q90" s="9">
        <f t="shared" si="32"/>
        <v>0</v>
      </c>
      <c r="R90" s="9">
        <f t="shared" si="33"/>
        <v>0</v>
      </c>
      <c r="S90" s="9">
        <f t="shared" si="34"/>
        <v>0</v>
      </c>
      <c r="T90" s="256" t="str">
        <f>IF('Jobs-Ops'!S90&lt;&gt; "",'Jobs-Ops'!S90,"")</f>
        <v/>
      </c>
      <c r="U90" s="10"/>
      <c r="V90" s="23" t="str">
        <f t="shared" si="29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30"/>
        <v>0</v>
      </c>
      <c r="K91" s="238"/>
      <c r="L91" s="239"/>
      <c r="M91" s="8"/>
      <c r="N91" s="240">
        <f t="shared" si="31"/>
        <v>0</v>
      </c>
      <c r="O91" s="71"/>
      <c r="P91" s="100"/>
      <c r="Q91" s="9">
        <f t="shared" si="32"/>
        <v>0</v>
      </c>
      <c r="R91" s="9">
        <f t="shared" si="33"/>
        <v>0</v>
      </c>
      <c r="S91" s="9">
        <f t="shared" si="34"/>
        <v>0</v>
      </c>
      <c r="T91" s="256" t="str">
        <f>IF('Jobs-Ops'!S91&lt;&gt; "",'Jobs-Ops'!S91,"")</f>
        <v/>
      </c>
      <c r="U91" s="10"/>
      <c r="V91" s="23" t="str">
        <f t="shared" si="29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30"/>
        <v>0</v>
      </c>
      <c r="K92" s="238"/>
      <c r="L92" s="239"/>
      <c r="M92" s="8"/>
      <c r="N92" s="240">
        <f t="shared" si="31"/>
        <v>0</v>
      </c>
      <c r="O92" s="71"/>
      <c r="P92" s="100"/>
      <c r="Q92" s="9">
        <f t="shared" si="32"/>
        <v>0</v>
      </c>
      <c r="R92" s="9">
        <f t="shared" si="33"/>
        <v>0</v>
      </c>
      <c r="S92" s="9">
        <f t="shared" si="34"/>
        <v>0</v>
      </c>
      <c r="T92" s="256" t="str">
        <f>IF('Jobs-Ops'!S92&lt;&gt; "",'Jobs-Ops'!S92,"")</f>
        <v/>
      </c>
      <c r="U92" s="10"/>
      <c r="V92" s="23" t="str">
        <f t="shared" si="29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30"/>
        <v>0</v>
      </c>
      <c r="K93" s="238"/>
      <c r="L93" s="239"/>
      <c r="M93" s="8"/>
      <c r="N93" s="240">
        <f t="shared" si="31"/>
        <v>0</v>
      </c>
      <c r="O93" s="71"/>
      <c r="P93" s="100"/>
      <c r="Q93" s="9">
        <f t="shared" si="32"/>
        <v>0</v>
      </c>
      <c r="R93" s="9">
        <f t="shared" si="33"/>
        <v>0</v>
      </c>
      <c r="S93" s="9">
        <f t="shared" si="34"/>
        <v>0</v>
      </c>
      <c r="T93" s="256" t="str">
        <f>IF('Jobs-Ops'!S93&lt;&gt; "",'Jobs-Ops'!S93,"")</f>
        <v/>
      </c>
      <c r="U93" s="10"/>
      <c r="V93" s="23" t="str">
        <f t="shared" si="29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30"/>
        <v>0</v>
      </c>
      <c r="K94" s="238"/>
      <c r="L94" s="239"/>
      <c r="M94" s="8"/>
      <c r="N94" s="240">
        <f t="shared" si="31"/>
        <v>0</v>
      </c>
      <c r="O94" s="238"/>
      <c r="P94" s="239"/>
      <c r="Q94" s="9">
        <f t="shared" si="32"/>
        <v>0</v>
      </c>
      <c r="R94" s="9">
        <f t="shared" si="33"/>
        <v>0</v>
      </c>
      <c r="S94" s="9">
        <f t="shared" si="34"/>
        <v>0</v>
      </c>
      <c r="T94" s="256" t="str">
        <f>IF('Jobs-Ops'!S94&lt;&gt; "",'Jobs-Ops'!S94,"")</f>
        <v/>
      </c>
      <c r="U94" s="10"/>
      <c r="V94" s="23" t="str">
        <f t="shared" si="29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30"/>
        <v>0</v>
      </c>
      <c r="K95" s="238"/>
      <c r="L95" s="239"/>
      <c r="M95" s="8"/>
      <c r="N95" s="240">
        <f t="shared" si="31"/>
        <v>0</v>
      </c>
      <c r="O95" s="71"/>
      <c r="P95" s="100"/>
      <c r="Q95" s="9">
        <f t="shared" si="32"/>
        <v>0</v>
      </c>
      <c r="R95" s="9">
        <f t="shared" si="33"/>
        <v>0</v>
      </c>
      <c r="S95" s="9">
        <f t="shared" si="34"/>
        <v>0</v>
      </c>
      <c r="T95" s="256" t="str">
        <f>IF('Jobs-Ops'!S95&lt;&gt; "",'Jobs-Ops'!S95,"")</f>
        <v/>
      </c>
      <c r="U95" s="10"/>
      <c r="V95" s="23" t="str">
        <f t="shared" si="29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30"/>
        <v>0</v>
      </c>
      <c r="K96" s="238"/>
      <c r="L96" s="239"/>
      <c r="M96" s="8"/>
      <c r="N96" s="240">
        <f t="shared" si="31"/>
        <v>0</v>
      </c>
      <c r="O96" s="71"/>
      <c r="P96" s="100"/>
      <c r="Q96" s="9">
        <f t="shared" si="32"/>
        <v>0</v>
      </c>
      <c r="R96" s="9">
        <f t="shared" si="33"/>
        <v>0</v>
      </c>
      <c r="S96" s="9">
        <f t="shared" si="34"/>
        <v>0</v>
      </c>
      <c r="T96" s="256" t="str">
        <f>IF('Jobs-Ops'!S96&lt;&gt; "",'Jobs-Ops'!S96,"")</f>
        <v/>
      </c>
      <c r="U96" s="10"/>
      <c r="V96" s="23" t="str">
        <f t="shared" si="29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30"/>
        <v>0</v>
      </c>
      <c r="K97" s="238"/>
      <c r="L97" s="239"/>
      <c r="M97" s="8"/>
      <c r="N97" s="240">
        <f t="shared" si="31"/>
        <v>0</v>
      </c>
      <c r="O97" s="71"/>
      <c r="P97" s="100"/>
      <c r="Q97" s="9">
        <f t="shared" si="32"/>
        <v>0</v>
      </c>
      <c r="R97" s="9">
        <f t="shared" si="33"/>
        <v>0</v>
      </c>
      <c r="S97" s="9">
        <f t="shared" si="34"/>
        <v>0</v>
      </c>
      <c r="T97" s="256" t="str">
        <f>IF('Jobs-Ops'!S97&lt;&gt; "",'Jobs-Ops'!S97,"")</f>
        <v/>
      </c>
      <c r="U97" s="10"/>
      <c r="V97" s="23" t="str">
        <f t="shared" si="29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30"/>
        <v>0</v>
      </c>
      <c r="K98" s="238"/>
      <c r="L98" s="239"/>
      <c r="M98" s="8"/>
      <c r="N98" s="240">
        <f t="shared" si="31"/>
        <v>0</v>
      </c>
      <c r="O98" s="71"/>
      <c r="P98" s="100"/>
      <c r="Q98" s="9">
        <f t="shared" si="32"/>
        <v>0</v>
      </c>
      <c r="R98" s="9">
        <f t="shared" si="33"/>
        <v>0</v>
      </c>
      <c r="S98" s="9">
        <f t="shared" si="34"/>
        <v>0</v>
      </c>
      <c r="T98" s="256" t="str">
        <f>IF('Jobs-Ops'!S98&lt;&gt; "",'Jobs-Ops'!S98,"")</f>
        <v/>
      </c>
      <c r="U98" s="10"/>
      <c r="V98" s="23" t="str">
        <f t="shared" si="29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30"/>
        <v>0</v>
      </c>
      <c r="K99" s="238"/>
      <c r="L99" s="239"/>
      <c r="M99" s="8"/>
      <c r="N99" s="240">
        <f t="shared" si="31"/>
        <v>0</v>
      </c>
      <c r="O99" s="71"/>
      <c r="P99" s="100"/>
      <c r="Q99" s="9">
        <f t="shared" si="32"/>
        <v>0</v>
      </c>
      <c r="R99" s="9">
        <f t="shared" si="33"/>
        <v>0</v>
      </c>
      <c r="S99" s="9">
        <f t="shared" si="34"/>
        <v>0</v>
      </c>
      <c r="T99" s="256" t="str">
        <f>IF('Jobs-Ops'!S99&lt;&gt; "",'Jobs-Ops'!S99,"")</f>
        <v/>
      </c>
      <c r="U99" s="10"/>
      <c r="V99" s="23" t="str">
        <f t="shared" si="29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30"/>
        <v>0</v>
      </c>
      <c r="K100" s="238"/>
      <c r="L100" s="239"/>
      <c r="M100" s="8"/>
      <c r="N100" s="240">
        <f t="shared" si="31"/>
        <v>0</v>
      </c>
      <c r="O100" s="71"/>
      <c r="P100" s="100"/>
      <c r="Q100" s="9">
        <f t="shared" si="32"/>
        <v>0</v>
      </c>
      <c r="R100" s="9">
        <f t="shared" si="33"/>
        <v>0</v>
      </c>
      <c r="S100" s="9">
        <f t="shared" si="34"/>
        <v>0</v>
      </c>
      <c r="T100" s="256" t="str">
        <f>IF('Jobs-Ops'!S100&lt;&gt; "",'Jobs-Ops'!S100,"")</f>
        <v/>
      </c>
      <c r="U100" s="10"/>
      <c r="V100" s="23" t="str">
        <f t="shared" si="29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30"/>
        <v>0</v>
      </c>
      <c r="K101" s="238"/>
      <c r="L101" s="239"/>
      <c r="M101" s="8"/>
      <c r="N101" s="240">
        <f t="shared" si="31"/>
        <v>0</v>
      </c>
      <c r="O101" s="71"/>
      <c r="P101" s="100"/>
      <c r="Q101" s="9">
        <f t="shared" si="32"/>
        <v>0</v>
      </c>
      <c r="R101" s="9">
        <f t="shared" si="33"/>
        <v>0</v>
      </c>
      <c r="S101" s="9">
        <f t="shared" si="34"/>
        <v>0</v>
      </c>
      <c r="T101" s="256" t="str">
        <f>IF('Jobs-Ops'!S101&lt;&gt; "",'Jobs-Ops'!S101,"")</f>
        <v/>
      </c>
      <c r="U101" s="10"/>
      <c r="V101" s="23" t="str">
        <f t="shared" si="29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30"/>
        <v>0</v>
      </c>
      <c r="K102" s="238"/>
      <c r="L102" s="239"/>
      <c r="M102" s="8"/>
      <c r="N102" s="240">
        <f t="shared" si="31"/>
        <v>0</v>
      </c>
      <c r="O102" s="71"/>
      <c r="P102" s="100"/>
      <c r="Q102" s="9">
        <f t="shared" si="32"/>
        <v>0</v>
      </c>
      <c r="R102" s="9">
        <f t="shared" si="33"/>
        <v>0</v>
      </c>
      <c r="S102" s="9">
        <f t="shared" si="34"/>
        <v>0</v>
      </c>
      <c r="T102" s="256" t="str">
        <f>IF('Jobs-Ops'!S102&lt;&gt; "",'Jobs-Ops'!S102,"")</f>
        <v/>
      </c>
      <c r="U102" s="10"/>
      <c r="V102" s="23" t="str">
        <f t="shared" si="29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30"/>
        <v>0</v>
      </c>
      <c r="K103" s="238"/>
      <c r="L103" s="239"/>
      <c r="M103" s="8"/>
      <c r="N103" s="240">
        <f t="shared" si="31"/>
        <v>0</v>
      </c>
      <c r="O103" s="71"/>
      <c r="P103" s="100"/>
      <c r="Q103" s="9">
        <f t="shared" si="32"/>
        <v>0</v>
      </c>
      <c r="R103" s="9">
        <f t="shared" si="33"/>
        <v>0</v>
      </c>
      <c r="S103" s="9">
        <f t="shared" si="34"/>
        <v>0</v>
      </c>
      <c r="T103" s="256" t="str">
        <f>IF('Jobs-Ops'!S103&lt;&gt; "",'Jobs-Ops'!S103,"")</f>
        <v/>
      </c>
      <c r="U103" s="10"/>
      <c r="V103" s="23" t="str">
        <f t="shared" si="29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30"/>
        <v>0</v>
      </c>
      <c r="K104" s="238"/>
      <c r="L104" s="239"/>
      <c r="M104" s="8"/>
      <c r="N104" s="240">
        <f t="shared" si="31"/>
        <v>0</v>
      </c>
      <c r="O104" s="71"/>
      <c r="P104" s="100"/>
      <c r="Q104" s="9">
        <f t="shared" si="32"/>
        <v>0</v>
      </c>
      <c r="R104" s="9">
        <f t="shared" si="33"/>
        <v>0</v>
      </c>
      <c r="S104" s="9">
        <f t="shared" si="34"/>
        <v>0</v>
      </c>
      <c r="T104" s="256" t="str">
        <f>IF('Jobs-Ops'!S104&lt;&gt; "",'Jobs-Ops'!S104,"")</f>
        <v/>
      </c>
      <c r="U104" s="10"/>
      <c r="V104" s="23" t="str">
        <f t="shared" si="29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30"/>
        <v>0</v>
      </c>
      <c r="K105" s="238"/>
      <c r="L105" s="239"/>
      <c r="M105" s="8"/>
      <c r="N105" s="240">
        <f t="shared" si="31"/>
        <v>0</v>
      </c>
      <c r="O105" s="71"/>
      <c r="P105" s="100"/>
      <c r="Q105" s="9">
        <f t="shared" si="32"/>
        <v>0</v>
      </c>
      <c r="R105" s="9">
        <f t="shared" si="33"/>
        <v>0</v>
      </c>
      <c r="S105" s="9">
        <f t="shared" si="34"/>
        <v>0</v>
      </c>
      <c r="T105" s="256" t="str">
        <f>IF('Jobs-Ops'!S105&lt;&gt; "",'Jobs-Ops'!S105,"")</f>
        <v/>
      </c>
      <c r="U105" s="10"/>
      <c r="V105" s="23" t="str">
        <f t="shared" si="29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30"/>
        <v>0</v>
      </c>
      <c r="K106" s="238"/>
      <c r="L106" s="239"/>
      <c r="M106" s="8"/>
      <c r="N106" s="240">
        <f t="shared" si="31"/>
        <v>0</v>
      </c>
      <c r="O106" s="71"/>
      <c r="P106" s="100"/>
      <c r="Q106" s="9">
        <f t="shared" si="32"/>
        <v>0</v>
      </c>
      <c r="R106" s="9">
        <f t="shared" si="33"/>
        <v>0</v>
      </c>
      <c r="S106" s="9">
        <f t="shared" si="34"/>
        <v>0</v>
      </c>
      <c r="T106" s="256" t="str">
        <f>IF('Jobs-Ops'!S106&lt;&gt; "",'Jobs-Ops'!S106,"")</f>
        <v/>
      </c>
      <c r="U106" s="10"/>
      <c r="V106" s="23" t="str">
        <f t="shared" si="29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30"/>
        <v>0</v>
      </c>
      <c r="K107" s="238"/>
      <c r="L107" s="239"/>
      <c r="M107" s="8"/>
      <c r="N107" s="240">
        <f t="shared" si="31"/>
        <v>0</v>
      </c>
      <c r="O107" s="71"/>
      <c r="P107" s="100"/>
      <c r="Q107" s="9">
        <f t="shared" si="32"/>
        <v>0</v>
      </c>
      <c r="R107" s="9">
        <f t="shared" si="33"/>
        <v>0</v>
      </c>
      <c r="S107" s="9">
        <f t="shared" si="34"/>
        <v>0</v>
      </c>
      <c r="T107" s="256" t="str">
        <f>IF('Jobs-Ops'!S107&lt;&gt; "",'Jobs-Ops'!S107,"")</f>
        <v/>
      </c>
      <c r="U107" s="10"/>
      <c r="V107" s="23" t="str">
        <f t="shared" si="29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30"/>
        <v>0</v>
      </c>
      <c r="K108" s="238"/>
      <c r="L108" s="239"/>
      <c r="M108" s="8"/>
      <c r="N108" s="240">
        <f t="shared" si="31"/>
        <v>0</v>
      </c>
      <c r="O108" s="71"/>
      <c r="P108" s="100"/>
      <c r="Q108" s="9">
        <f t="shared" si="32"/>
        <v>0</v>
      </c>
      <c r="R108" s="9">
        <f t="shared" si="33"/>
        <v>0</v>
      </c>
      <c r="S108" s="9">
        <f t="shared" si="34"/>
        <v>0</v>
      </c>
      <c r="T108" s="256" t="str">
        <f>IF('Jobs-Ops'!S108&lt;&gt; "",'Jobs-Ops'!S108,"")</f>
        <v/>
      </c>
      <c r="U108" s="10"/>
      <c r="V108" s="23" t="str">
        <f t="shared" si="29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30"/>
        <v>0</v>
      </c>
      <c r="K109" s="238"/>
      <c r="L109" s="239"/>
      <c r="M109" s="8"/>
      <c r="N109" s="240">
        <f t="shared" si="31"/>
        <v>0</v>
      </c>
      <c r="O109" s="71"/>
      <c r="P109" s="100"/>
      <c r="Q109" s="9">
        <f t="shared" si="32"/>
        <v>0</v>
      </c>
      <c r="R109" s="9">
        <f t="shared" si="33"/>
        <v>0</v>
      </c>
      <c r="S109" s="9">
        <f t="shared" si="34"/>
        <v>0</v>
      </c>
      <c r="T109" s="256" t="str">
        <f>IF('Jobs-Ops'!S109&lt;&gt; "",'Jobs-Ops'!S109,"")</f>
        <v/>
      </c>
      <c r="U109" s="10"/>
      <c r="V109" s="23" t="str">
        <f t="shared" si="29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30"/>
        <v>0</v>
      </c>
      <c r="K110" s="238"/>
      <c r="L110" s="239"/>
      <c r="M110" s="8"/>
      <c r="N110" s="240">
        <f t="shared" si="31"/>
        <v>0</v>
      </c>
      <c r="O110" s="71"/>
      <c r="P110" s="100"/>
      <c r="Q110" s="9">
        <f t="shared" si="32"/>
        <v>0</v>
      </c>
      <c r="R110" s="9">
        <f t="shared" si="33"/>
        <v>0</v>
      </c>
      <c r="S110" s="9">
        <f t="shared" si="34"/>
        <v>0</v>
      </c>
      <c r="T110" s="256" t="str">
        <f>IF('Jobs-Ops'!S110&lt;&gt; "",'Jobs-Ops'!S110,"")</f>
        <v/>
      </c>
      <c r="U110" s="10"/>
      <c r="V110" s="23" t="str">
        <f t="shared" si="29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30"/>
        <v>0</v>
      </c>
      <c r="K111" s="238"/>
      <c r="L111" s="239"/>
      <c r="M111" s="8"/>
      <c r="N111" s="240">
        <f t="shared" si="31"/>
        <v>0</v>
      </c>
      <c r="O111" s="71"/>
      <c r="P111" s="100"/>
      <c r="Q111" s="9">
        <f t="shared" si="32"/>
        <v>0</v>
      </c>
      <c r="R111" s="9">
        <f t="shared" si="33"/>
        <v>0</v>
      </c>
      <c r="S111" s="9">
        <f t="shared" si="34"/>
        <v>0</v>
      </c>
      <c r="T111" s="256" t="str">
        <f>IF('Jobs-Ops'!S111&lt;&gt; "",'Jobs-Ops'!S111,"")</f>
        <v/>
      </c>
      <c r="U111" s="10"/>
      <c r="V111" s="23" t="str">
        <f t="shared" si="29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30"/>
        <v>0</v>
      </c>
      <c r="K112" s="238"/>
      <c r="L112" s="239"/>
      <c r="M112" s="8"/>
      <c r="N112" s="240">
        <f t="shared" si="31"/>
        <v>0</v>
      </c>
      <c r="O112" s="71"/>
      <c r="P112" s="100"/>
      <c r="Q112" s="9">
        <f t="shared" si="32"/>
        <v>0</v>
      </c>
      <c r="R112" s="9">
        <f t="shared" si="33"/>
        <v>0</v>
      </c>
      <c r="S112" s="9">
        <f t="shared" si="34"/>
        <v>0</v>
      </c>
      <c r="T112" s="256" t="str">
        <f>IF('Jobs-Ops'!S112&lt;&gt; "",'Jobs-Ops'!S112,"")</f>
        <v/>
      </c>
      <c r="U112" s="10"/>
      <c r="V112" s="23" t="str">
        <f t="shared" si="29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30"/>
        <v>0</v>
      </c>
      <c r="K113" s="238"/>
      <c r="L113" s="239"/>
      <c r="M113" s="8"/>
      <c r="N113" s="240">
        <f t="shared" si="31"/>
        <v>0</v>
      </c>
      <c r="O113" s="71"/>
      <c r="P113" s="100"/>
      <c r="Q113" s="9">
        <f t="shared" si="32"/>
        <v>0</v>
      </c>
      <c r="R113" s="9">
        <f t="shared" si="33"/>
        <v>0</v>
      </c>
      <c r="S113" s="9">
        <f t="shared" si="34"/>
        <v>0</v>
      </c>
      <c r="T113" s="256" t="str">
        <f>IF('Jobs-Ops'!S113&lt;&gt; "",'Jobs-Ops'!S113,"")</f>
        <v/>
      </c>
      <c r="U113" s="10"/>
      <c r="V113" s="23" t="str">
        <f t="shared" si="29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30"/>
        <v>0</v>
      </c>
      <c r="K114" s="238"/>
      <c r="L114" s="239"/>
      <c r="M114" s="8"/>
      <c r="N114" s="240">
        <f t="shared" si="31"/>
        <v>0</v>
      </c>
      <c r="O114" s="71"/>
      <c r="P114" s="100"/>
      <c r="Q114" s="9">
        <f t="shared" si="32"/>
        <v>0</v>
      </c>
      <c r="R114" s="9">
        <f t="shared" si="33"/>
        <v>0</v>
      </c>
      <c r="S114" s="9">
        <f t="shared" si="34"/>
        <v>0</v>
      </c>
      <c r="T114" s="256" t="str">
        <f>IF('Jobs-Ops'!S114&lt;&gt; "",'Jobs-Ops'!S114,"")</f>
        <v/>
      </c>
      <c r="U114" s="10"/>
      <c r="V114" s="23" t="str">
        <f t="shared" si="29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30"/>
        <v>0</v>
      </c>
      <c r="K115" s="238"/>
      <c r="L115" s="239"/>
      <c r="M115" s="8"/>
      <c r="N115" s="240">
        <f t="shared" si="31"/>
        <v>0</v>
      </c>
      <c r="O115" s="71"/>
      <c r="P115" s="100"/>
      <c r="Q115" s="9">
        <f t="shared" si="32"/>
        <v>0</v>
      </c>
      <c r="R115" s="9">
        <f t="shared" si="33"/>
        <v>0</v>
      </c>
      <c r="S115" s="9">
        <f t="shared" si="34"/>
        <v>0</v>
      </c>
      <c r="T115" s="256" t="str">
        <f>IF('Jobs-Ops'!S115&lt;&gt; "",'Jobs-Ops'!S115,"")</f>
        <v/>
      </c>
      <c r="U115" s="10"/>
      <c r="V115" s="23" t="str">
        <f t="shared" si="29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30"/>
        <v>0</v>
      </c>
      <c r="K116" s="238"/>
      <c r="L116" s="239"/>
      <c r="M116" s="8"/>
      <c r="N116" s="240">
        <f t="shared" si="31"/>
        <v>0</v>
      </c>
      <c r="O116" s="238"/>
      <c r="P116" s="239"/>
      <c r="Q116" s="9">
        <f t="shared" si="32"/>
        <v>0</v>
      </c>
      <c r="R116" s="9">
        <f t="shared" si="33"/>
        <v>0</v>
      </c>
      <c r="S116" s="9">
        <f t="shared" si="34"/>
        <v>0</v>
      </c>
      <c r="T116" s="256" t="str">
        <f>IF('Jobs-Ops'!S116&lt;&gt; "",'Jobs-Ops'!S116,"")</f>
        <v/>
      </c>
      <c r="U116" s="10"/>
      <c r="V116" s="23" t="str">
        <f t="shared" si="29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30"/>
        <v>0</v>
      </c>
      <c r="K117" s="238"/>
      <c r="L117" s="239"/>
      <c r="M117" s="8"/>
      <c r="N117" s="240">
        <f t="shared" si="31"/>
        <v>0</v>
      </c>
      <c r="O117" s="71"/>
      <c r="P117" s="100"/>
      <c r="Q117" s="9">
        <f t="shared" si="32"/>
        <v>0</v>
      </c>
      <c r="R117" s="9">
        <f t="shared" si="33"/>
        <v>0</v>
      </c>
      <c r="S117" s="9">
        <f t="shared" si="34"/>
        <v>0</v>
      </c>
      <c r="T117" s="256" t="str">
        <f>IF('Jobs-Ops'!S117&lt;&gt; "",'Jobs-Ops'!S117,"")</f>
        <v/>
      </c>
      <c r="U117" s="10"/>
      <c r="V117" s="23" t="str">
        <f t="shared" si="29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30"/>
        <v>0</v>
      </c>
      <c r="K118" s="238"/>
      <c r="L118" s="239"/>
      <c r="M118" s="8"/>
      <c r="N118" s="240">
        <f t="shared" si="31"/>
        <v>0</v>
      </c>
      <c r="O118" s="71"/>
      <c r="P118" s="100"/>
      <c r="Q118" s="9">
        <f t="shared" si="32"/>
        <v>0</v>
      </c>
      <c r="R118" s="9">
        <f t="shared" si="33"/>
        <v>0</v>
      </c>
      <c r="S118" s="9">
        <f t="shared" si="34"/>
        <v>0</v>
      </c>
      <c r="T118" s="256" t="str">
        <f>IF('Jobs-Ops'!S118&lt;&gt; "",'Jobs-Ops'!S118,"")</f>
        <v/>
      </c>
      <c r="U118" s="10"/>
      <c r="V118" s="23" t="str">
        <f t="shared" si="29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30"/>
        <v>0</v>
      </c>
      <c r="K119" s="238"/>
      <c r="L119" s="239"/>
      <c r="M119" s="8"/>
      <c r="N119" s="240">
        <f t="shared" si="31"/>
        <v>0</v>
      </c>
      <c r="O119" s="71"/>
      <c r="P119" s="100"/>
      <c r="Q119" s="9">
        <f t="shared" si="32"/>
        <v>0</v>
      </c>
      <c r="R119" s="9">
        <f t="shared" si="33"/>
        <v>0</v>
      </c>
      <c r="S119" s="9">
        <f t="shared" si="34"/>
        <v>0</v>
      </c>
      <c r="T119" s="256" t="str">
        <f>IF('Jobs-Ops'!S119&lt;&gt; "",'Jobs-Ops'!S119,"")</f>
        <v/>
      </c>
      <c r="U119" s="10"/>
      <c r="V119" s="23" t="str">
        <f t="shared" si="29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30"/>
        <v>0</v>
      </c>
      <c r="K120" s="238"/>
      <c r="L120" s="239"/>
      <c r="M120" s="8"/>
      <c r="N120" s="240">
        <f t="shared" si="31"/>
        <v>0</v>
      </c>
      <c r="O120" s="71"/>
      <c r="P120" s="100"/>
      <c r="Q120" s="9">
        <f t="shared" si="32"/>
        <v>0</v>
      </c>
      <c r="R120" s="9">
        <f t="shared" si="33"/>
        <v>0</v>
      </c>
      <c r="S120" s="9">
        <f t="shared" si="34"/>
        <v>0</v>
      </c>
      <c r="T120" s="256" t="str">
        <f>IF('Jobs-Ops'!S120&lt;&gt; "",'Jobs-Ops'!S120,"")</f>
        <v/>
      </c>
      <c r="U120" s="10"/>
      <c r="V120" s="23" t="str">
        <f t="shared" si="29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30"/>
        <v>0</v>
      </c>
      <c r="K121" s="238"/>
      <c r="L121" s="239"/>
      <c r="M121" s="8"/>
      <c r="N121" s="240">
        <f t="shared" si="31"/>
        <v>0</v>
      </c>
      <c r="O121" s="71"/>
      <c r="P121" s="100"/>
      <c r="Q121" s="9">
        <f t="shared" si="32"/>
        <v>0</v>
      </c>
      <c r="R121" s="9">
        <f t="shared" si="33"/>
        <v>0</v>
      </c>
      <c r="S121" s="9">
        <f t="shared" si="34"/>
        <v>0</v>
      </c>
      <c r="T121" s="256" t="str">
        <f>IF('Jobs-Ops'!S121&lt;&gt; "",'Jobs-Ops'!S121,"")</f>
        <v/>
      </c>
      <c r="U121" s="10"/>
      <c r="V121" s="23" t="str">
        <f t="shared" si="29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30"/>
        <v>0</v>
      </c>
      <c r="K122" s="238"/>
      <c r="L122" s="239"/>
      <c r="M122" s="8"/>
      <c r="N122" s="240">
        <f t="shared" si="31"/>
        <v>0</v>
      </c>
      <c r="O122" s="71"/>
      <c r="P122" s="100"/>
      <c r="Q122" s="9">
        <f t="shared" si="32"/>
        <v>0</v>
      </c>
      <c r="R122" s="9">
        <f t="shared" si="33"/>
        <v>0</v>
      </c>
      <c r="S122" s="9">
        <f t="shared" si="34"/>
        <v>0</v>
      </c>
      <c r="T122" s="256" t="str">
        <f>IF('Jobs-Ops'!S122&lt;&gt; "",'Jobs-Ops'!S122,"")</f>
        <v/>
      </c>
      <c r="U122" s="10"/>
      <c r="V122" s="23" t="str">
        <f t="shared" si="29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30"/>
        <v>0</v>
      </c>
      <c r="K123" s="238"/>
      <c r="L123" s="239"/>
      <c r="M123" s="8"/>
      <c r="N123" s="240">
        <f t="shared" si="31"/>
        <v>0</v>
      </c>
      <c r="O123" s="71"/>
      <c r="P123" s="100"/>
      <c r="Q123" s="9">
        <f t="shared" si="32"/>
        <v>0</v>
      </c>
      <c r="R123" s="9">
        <f t="shared" si="33"/>
        <v>0</v>
      </c>
      <c r="S123" s="9">
        <f t="shared" si="34"/>
        <v>0</v>
      </c>
      <c r="T123" s="256" t="str">
        <f>IF('Jobs-Ops'!S123&lt;&gt; "",'Jobs-Ops'!S123,"")</f>
        <v/>
      </c>
      <c r="U123" s="10"/>
      <c r="V123" s="23" t="str">
        <f t="shared" si="29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30"/>
        <v>0</v>
      </c>
      <c r="K124" s="238"/>
      <c r="L124" s="239"/>
      <c r="M124" s="8"/>
      <c r="N124" s="240">
        <f t="shared" si="31"/>
        <v>0</v>
      </c>
      <c r="O124" s="71"/>
      <c r="P124" s="100"/>
      <c r="Q124" s="9">
        <f t="shared" si="32"/>
        <v>0</v>
      </c>
      <c r="R124" s="9">
        <f t="shared" si="33"/>
        <v>0</v>
      </c>
      <c r="S124" s="9">
        <f t="shared" si="34"/>
        <v>0</v>
      </c>
      <c r="T124" s="256" t="str">
        <f>IF('Jobs-Ops'!S124&lt;&gt; "",'Jobs-Ops'!S124,"")</f>
        <v/>
      </c>
      <c r="U124" s="10"/>
      <c r="V124" s="23" t="str">
        <f t="shared" si="29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30"/>
        <v>0</v>
      </c>
      <c r="K125" s="238"/>
      <c r="L125" s="239"/>
      <c r="M125" s="8"/>
      <c r="N125" s="240">
        <f t="shared" si="31"/>
        <v>0</v>
      </c>
      <c r="O125" s="71"/>
      <c r="P125" s="100"/>
      <c r="Q125" s="9">
        <f t="shared" si="32"/>
        <v>0</v>
      </c>
      <c r="R125" s="9">
        <f t="shared" si="33"/>
        <v>0</v>
      </c>
      <c r="S125" s="9">
        <f t="shared" si="34"/>
        <v>0</v>
      </c>
      <c r="T125" s="256" t="str">
        <f>IF('Jobs-Ops'!S125&lt;&gt; "",'Jobs-Ops'!S125,"")</f>
        <v/>
      </c>
      <c r="U125" s="10"/>
      <c r="V125" s="23" t="str">
        <f t="shared" si="29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30"/>
        <v>0</v>
      </c>
      <c r="K126" s="238"/>
      <c r="L126" s="239"/>
      <c r="M126" s="8"/>
      <c r="N126" s="240">
        <f t="shared" si="31"/>
        <v>0</v>
      </c>
      <c r="O126" s="71"/>
      <c r="P126" s="100"/>
      <c r="Q126" s="9">
        <f t="shared" si="32"/>
        <v>0</v>
      </c>
      <c r="R126" s="9">
        <f t="shared" si="33"/>
        <v>0</v>
      </c>
      <c r="S126" s="9">
        <f t="shared" si="34"/>
        <v>0</v>
      </c>
      <c r="T126" s="256" t="str">
        <f>IF('Jobs-Ops'!S126&lt;&gt; "",'Jobs-Ops'!S126,"")</f>
        <v/>
      </c>
      <c r="U126" s="10"/>
      <c r="V126" s="23" t="str">
        <f t="shared" si="29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30"/>
        <v>0</v>
      </c>
      <c r="K127" s="238"/>
      <c r="L127" s="239"/>
      <c r="M127" s="8"/>
      <c r="N127" s="240">
        <f t="shared" si="31"/>
        <v>0</v>
      </c>
      <c r="O127" s="71"/>
      <c r="P127" s="100"/>
      <c r="Q127" s="9">
        <f t="shared" si="32"/>
        <v>0</v>
      </c>
      <c r="R127" s="9">
        <f t="shared" si="33"/>
        <v>0</v>
      </c>
      <c r="S127" s="9">
        <f t="shared" si="34"/>
        <v>0</v>
      </c>
      <c r="T127" s="256" t="str">
        <f>IF('Jobs-Ops'!S127&lt;&gt; "",'Jobs-Ops'!S127,"")</f>
        <v/>
      </c>
      <c r="U127" s="10"/>
      <c r="V127" s="23" t="str">
        <f t="shared" si="29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30"/>
        <v>0</v>
      </c>
      <c r="K128" s="238"/>
      <c r="L128" s="239"/>
      <c r="M128" s="8"/>
      <c r="N128" s="240">
        <f t="shared" si="31"/>
        <v>0</v>
      </c>
      <c r="O128" s="71"/>
      <c r="P128" s="100"/>
      <c r="Q128" s="9">
        <f t="shared" si="32"/>
        <v>0</v>
      </c>
      <c r="R128" s="9">
        <f t="shared" si="33"/>
        <v>0</v>
      </c>
      <c r="S128" s="9">
        <f t="shared" si="34"/>
        <v>0</v>
      </c>
      <c r="T128" s="256" t="str">
        <f>IF('Jobs-Ops'!S128&lt;&gt; "",'Jobs-Ops'!S128,"")</f>
        <v/>
      </c>
      <c r="U128" s="10"/>
      <c r="V128" s="23" t="str">
        <f t="shared" si="29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30"/>
        <v>0</v>
      </c>
      <c r="K129" s="238"/>
      <c r="L129" s="239"/>
      <c r="M129" s="8"/>
      <c r="N129" s="240">
        <f t="shared" si="31"/>
        <v>0</v>
      </c>
      <c r="O129" s="71"/>
      <c r="P129" s="100"/>
      <c r="Q129" s="9">
        <f t="shared" si="32"/>
        <v>0</v>
      </c>
      <c r="R129" s="9">
        <f t="shared" si="33"/>
        <v>0</v>
      </c>
      <c r="S129" s="9">
        <f t="shared" si="34"/>
        <v>0</v>
      </c>
      <c r="T129" s="256" t="str">
        <f>IF('Jobs-Ops'!S129&lt;&gt; "",'Jobs-Ops'!S129,"")</f>
        <v/>
      </c>
      <c r="U129" s="10"/>
      <c r="V129" s="23" t="str">
        <f t="shared" si="29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30"/>
        <v>0</v>
      </c>
      <c r="K130" s="238"/>
      <c r="L130" s="239"/>
      <c r="M130" s="8"/>
      <c r="N130" s="240">
        <f t="shared" si="31"/>
        <v>0</v>
      </c>
      <c r="O130" s="71"/>
      <c r="P130" s="100"/>
      <c r="Q130" s="9">
        <f t="shared" si="32"/>
        <v>0</v>
      </c>
      <c r="R130" s="9">
        <f t="shared" si="33"/>
        <v>0</v>
      </c>
      <c r="S130" s="9">
        <f t="shared" si="34"/>
        <v>0</v>
      </c>
      <c r="T130" s="256" t="str">
        <f>IF('Jobs-Ops'!S130&lt;&gt; "",'Jobs-Ops'!S130,"")</f>
        <v/>
      </c>
      <c r="U130" s="10"/>
      <c r="V130" s="23" t="str">
        <f t="shared" si="29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30"/>
        <v>0</v>
      </c>
      <c r="K131" s="238"/>
      <c r="L131" s="239"/>
      <c r="M131" s="8"/>
      <c r="N131" s="240">
        <f t="shared" si="31"/>
        <v>0</v>
      </c>
      <c r="O131" s="71"/>
      <c r="P131" s="100"/>
      <c r="Q131" s="9">
        <f t="shared" si="32"/>
        <v>0</v>
      </c>
      <c r="R131" s="9">
        <f t="shared" si="33"/>
        <v>0</v>
      </c>
      <c r="S131" s="9">
        <f t="shared" si="34"/>
        <v>0</v>
      </c>
      <c r="T131" s="256" t="str">
        <f>IF('Jobs-Ops'!S131&lt;&gt; "",'Jobs-Ops'!S131,"")</f>
        <v/>
      </c>
      <c r="U131" s="10"/>
      <c r="V131" s="23" t="str">
        <f t="shared" si="29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30"/>
        <v>0</v>
      </c>
      <c r="K132" s="238"/>
      <c r="L132" s="239"/>
      <c r="M132" s="8"/>
      <c r="N132" s="240">
        <f t="shared" si="31"/>
        <v>0</v>
      </c>
      <c r="O132" s="71"/>
      <c r="P132" s="100"/>
      <c r="Q132" s="9">
        <f t="shared" si="32"/>
        <v>0</v>
      </c>
      <c r="R132" s="9">
        <f t="shared" si="33"/>
        <v>0</v>
      </c>
      <c r="S132" s="9">
        <f t="shared" si="34"/>
        <v>0</v>
      </c>
      <c r="T132" s="256" t="str">
        <f>IF('Jobs-Ops'!S132&lt;&gt; "",'Jobs-Ops'!S132,"")</f>
        <v/>
      </c>
      <c r="U132" s="10"/>
      <c r="V132" s="23" t="str">
        <f t="shared" si="29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30"/>
        <v>0</v>
      </c>
      <c r="K133" s="238"/>
      <c r="L133" s="239"/>
      <c r="M133" s="8"/>
      <c r="N133" s="240">
        <f t="shared" si="31"/>
        <v>0</v>
      </c>
      <c r="O133" s="71"/>
      <c r="P133" s="100"/>
      <c r="Q133" s="9">
        <f t="shared" si="32"/>
        <v>0</v>
      </c>
      <c r="R133" s="9">
        <f t="shared" si="33"/>
        <v>0</v>
      </c>
      <c r="S133" s="9">
        <f t="shared" si="34"/>
        <v>0</v>
      </c>
      <c r="T133" s="256" t="str">
        <f>IF('Jobs-Ops'!S133&lt;&gt; "",'Jobs-Ops'!S133,"")</f>
        <v/>
      </c>
      <c r="U133" s="10"/>
      <c r="V133" s="23" t="str">
        <f t="shared" si="29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30"/>
        <v>0</v>
      </c>
      <c r="K134" s="238"/>
      <c r="L134" s="239"/>
      <c r="M134" s="8"/>
      <c r="N134" s="240">
        <f t="shared" si="31"/>
        <v>0</v>
      </c>
      <c r="O134" s="71"/>
      <c r="P134" s="100"/>
      <c r="Q134" s="9">
        <f t="shared" si="32"/>
        <v>0</v>
      </c>
      <c r="R134" s="9">
        <f t="shared" si="33"/>
        <v>0</v>
      </c>
      <c r="S134" s="9">
        <f t="shared" si="34"/>
        <v>0</v>
      </c>
      <c r="T134" s="256" t="str">
        <f>IF('Jobs-Ops'!S134&lt;&gt; "",'Jobs-Ops'!S134,"")</f>
        <v/>
      </c>
      <c r="U134" s="10"/>
      <c r="V134" s="23" t="str">
        <f t="shared" si="29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F4ux+0m+wsLmKBW/dUGmcyNEN9i9nvfINeidqK/oJhFJZGi2tC1DYQya3qumXtnzKunBg10iwW1vOe889laUkA==" saltValue="RQsTYenpAR0o/Q69sIHYw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0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0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0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63"/>
      <c r="B31" s="264"/>
      <c r="C31" s="264"/>
      <c r="D31" s="265"/>
      <c r="E31" s="266"/>
      <c r="F31" s="267"/>
      <c r="G31" s="266"/>
      <c r="H31" s="267"/>
      <c r="I31" s="266"/>
      <c r="J31" s="268"/>
      <c r="K31" s="268"/>
      <c r="L31" s="268"/>
      <c r="M31" s="15"/>
      <c r="N31" s="268"/>
      <c r="O31" s="268"/>
      <c r="P31" s="268"/>
      <c r="Q31" s="15"/>
      <c r="R31" s="269"/>
      <c r="S31" s="269"/>
      <c r="T31" s="269"/>
      <c r="U31" s="270"/>
      <c r="V31" s="270"/>
      <c r="W31" s="270"/>
      <c r="X31" s="268"/>
      <c r="Y31" s="268"/>
      <c r="Z31" s="268"/>
      <c r="AA31" s="271"/>
      <c r="AB31" s="272"/>
      <c r="AC31" s="15"/>
      <c r="AD31" s="15"/>
      <c r="AE31" s="273"/>
      <c r="AF31" s="272"/>
      <c r="AG31" s="272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274"/>
      <c r="BE31" s="15"/>
      <c r="BF31" s="15"/>
      <c r="BG31" s="15"/>
      <c r="BH31" s="15"/>
      <c r="BI31" s="15"/>
      <c r="BJ31" s="272"/>
      <c r="BK31" s="275"/>
      <c r="BL31" s="275"/>
      <c r="BM31" s="275"/>
      <c r="BN31" s="275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63"/>
      <c r="B33" s="264"/>
      <c r="C33" s="264"/>
      <c r="D33" s="265"/>
      <c r="E33" s="266"/>
      <c r="F33" s="267"/>
      <c r="G33" s="266"/>
      <c r="H33" s="267"/>
      <c r="I33" s="266"/>
      <c r="J33" s="268"/>
      <c r="K33" s="268"/>
      <c r="L33" s="268"/>
      <c r="M33" s="15"/>
      <c r="N33" s="268"/>
      <c r="O33" s="268"/>
      <c r="P33" s="268"/>
      <c r="Q33" s="15"/>
      <c r="R33" s="269"/>
      <c r="S33" s="269"/>
      <c r="T33" s="269"/>
      <c r="U33" s="270"/>
      <c r="V33" s="270"/>
      <c r="W33" s="270"/>
      <c r="X33" s="268"/>
      <c r="Y33" s="268"/>
      <c r="Z33" s="268"/>
      <c r="AA33" s="271"/>
      <c r="AB33" s="272"/>
      <c r="AC33" s="15"/>
      <c r="AD33" s="15"/>
      <c r="AE33" s="273"/>
      <c r="AF33" s="272"/>
      <c r="AG33" s="272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274"/>
      <c r="BE33" s="15"/>
      <c r="BF33" s="15"/>
      <c r="BG33" s="15"/>
      <c r="BH33" s="15"/>
      <c r="BI33" s="15"/>
      <c r="BJ33" s="272"/>
      <c r="BK33" s="275"/>
      <c r="BL33" s="275"/>
      <c r="BM33" s="275"/>
      <c r="BN33" s="275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0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0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63"/>
      <c r="B68" s="283"/>
      <c r="C68" s="264"/>
      <c r="D68" s="265"/>
      <c r="E68" s="266"/>
      <c r="F68" s="267"/>
      <c r="G68" s="266"/>
      <c r="H68" s="267"/>
      <c r="I68" s="266"/>
      <c r="J68" s="268"/>
      <c r="K68" s="268"/>
      <c r="L68" s="268"/>
      <c r="M68" s="15"/>
      <c r="N68" s="268"/>
      <c r="O68" s="268"/>
      <c r="P68" s="268"/>
      <c r="Q68" s="15"/>
      <c r="R68" s="269"/>
      <c r="S68" s="269"/>
      <c r="T68" s="269"/>
      <c r="U68" s="270"/>
      <c r="V68" s="270"/>
      <c r="W68" s="270"/>
      <c r="X68" s="268"/>
      <c r="Y68" s="268"/>
      <c r="Z68" s="268"/>
      <c r="AA68" s="271"/>
      <c r="AB68" s="272"/>
      <c r="AC68" s="15"/>
      <c r="AD68" s="15"/>
      <c r="AE68" s="273"/>
      <c r="AF68" s="272"/>
      <c r="AG68" s="272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274"/>
      <c r="BE68" s="15"/>
      <c r="BF68" s="15"/>
      <c r="BG68" s="15"/>
      <c r="BH68" s="15"/>
      <c r="BI68" s="15"/>
      <c r="BJ68" s="272"/>
      <c r="BK68" s="275"/>
      <c r="BL68" s="275"/>
      <c r="BM68" s="275"/>
      <c r="BN68" s="275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83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83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83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0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0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0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OWgz2L6un/fhDlw3K8rAzvR/8f1G+nGuDGkfpUwgqMOMUBccPKX3oRcmVs6+V3ZZg0ImZDHzmxAfiCJmixBoFw==" saltValue="9J4QCWAM1x53EMQP1zp3U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yNNavZdH0Lphr9VhgOAShBQjIMkDrpp25LhUxogTWey+s9ucIYDZd0cjS7+kufLP0+AXy2+7/53xg1U1ZrjXcA==" saltValue="E9JnnR/UN8ic/jeH0LLsnw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6JWwzwn9De5vn0RV88+PGSkTizGmfDuvngKTYbZFGlursTgN5dzWD7xjMkpRdUNJ70ZhENZKp10rR4tkFKgvZQ==" saltValue="bsds1jbx1fbndMspSRTN+A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0GwF8zaCV86cFjXTwq6JzORwdS6Y+EiVWlsf0J8/tHkTFPdf1WWX9oalZayfxFDYYtC65PjvZbMjvEaHk6KryA==" saltValue="p/d+PcKqQ+Bw8F1HFXTrZ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2026-04-02T20:59:28Z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