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7DFC8609-940C-4266-8FF0-9CFC6CA58519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109" i="82" l="1"/>
  <c r="AP108" i="82"/>
  <c r="AI109" i="82"/>
  <c r="AI108" i="82"/>
  <c r="AE109" i="82"/>
  <c r="AE108" i="82"/>
  <c r="AD109" i="82"/>
  <c r="AD108" i="82"/>
  <c r="X109" i="82"/>
  <c r="X108" i="82"/>
  <c r="M110" i="82"/>
  <c r="M109" i="82"/>
  <c r="M108" i="82"/>
  <c r="F109" i="82"/>
  <c r="F108" i="82"/>
  <c r="E109" i="82"/>
  <c r="E108" i="82"/>
  <c r="E106" i="82"/>
  <c r="AP46" i="82"/>
  <c r="AP106" i="82" s="1"/>
  <c r="AE46" i="82"/>
  <c r="AE106" i="82" s="1"/>
  <c r="AD46" i="82"/>
  <c r="X46" i="82"/>
  <c r="M46" i="82"/>
  <c r="M106" i="82" s="1"/>
  <c r="F46" i="82"/>
  <c r="E46" i="82"/>
  <c r="E110" i="82" s="1"/>
  <c r="AU109" i="75"/>
  <c r="AU108" i="75"/>
  <c r="AM109" i="75"/>
  <c r="AM108" i="75"/>
  <c r="AI109" i="75"/>
  <c r="AI108" i="75"/>
  <c r="AH109" i="75"/>
  <c r="AH108" i="75"/>
  <c r="AG109" i="75"/>
  <c r="AG108" i="75"/>
  <c r="AJ109" i="75"/>
  <c r="AJ108" i="75"/>
  <c r="X109" i="75"/>
  <c r="X108" i="75"/>
  <c r="L109" i="75"/>
  <c r="L108" i="75"/>
  <c r="F109" i="75"/>
  <c r="F108" i="75"/>
  <c r="E109" i="75"/>
  <c r="E108" i="75"/>
  <c r="E106" i="75"/>
  <c r="AU46" i="75"/>
  <c r="AU106" i="75" s="1"/>
  <c r="AH46" i="75"/>
  <c r="AH106" i="75" s="1"/>
  <c r="AG46" i="75"/>
  <c r="AJ46" i="75"/>
  <c r="X46" i="75"/>
  <c r="L46" i="75"/>
  <c r="L106" i="75" s="1"/>
  <c r="F46" i="75"/>
  <c r="E46" i="75"/>
  <c r="E110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AF25" i="78" s="1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AF22" i="78" s="1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AF21" i="78" s="1"/>
  <c r="N21" i="78"/>
  <c r="L21" i="78"/>
  <c r="AG21" i="78" s="1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AF18" i="78" s="1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AF17" i="78" s="1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AF14" i="78" s="1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AF13" i="78" s="1"/>
  <c r="N13" i="78"/>
  <c r="L13" i="78"/>
  <c r="AG13" i="78" s="1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AF10" i="78" s="1"/>
  <c r="N10" i="78"/>
  <c r="L10" i="78"/>
  <c r="AG10" i="78" s="1"/>
  <c r="AC9" i="78"/>
  <c r="AB9" i="78"/>
  <c r="AA9" i="78"/>
  <c r="Y9" i="78"/>
  <c r="X9" i="78"/>
  <c r="W9" i="78"/>
  <c r="U9" i="78"/>
  <c r="Q9" i="78"/>
  <c r="O9" i="78"/>
  <c r="AF9" i="78" s="1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M436" i="82"/>
  <c r="AL436" i="82"/>
  <c r="AJ436" i="82"/>
  <c r="AI436" i="82"/>
  <c r="AH436" i="82"/>
  <c r="AF436" i="82"/>
  <c r="Z436" i="82"/>
  <c r="Y436" i="82"/>
  <c r="AA436" i="82" s="1"/>
  <c r="W436" i="82"/>
  <c r="V436" i="82"/>
  <c r="T436" i="82"/>
  <c r="R436" i="82"/>
  <c r="N436" i="82"/>
  <c r="J436" i="82"/>
  <c r="Q436" i="82" s="1"/>
  <c r="S436" i="82" s="1"/>
  <c r="H436" i="82"/>
  <c r="G436" i="82"/>
  <c r="AR435" i="82"/>
  <c r="AQ435" i="82"/>
  <c r="AN435" i="82"/>
  <c r="AM435" i="82"/>
  <c r="AL435" i="82"/>
  <c r="AJ435" i="82"/>
  <c r="AI435" i="82"/>
  <c r="AH435" i="82"/>
  <c r="AF435" i="82"/>
  <c r="AA435" i="82"/>
  <c r="Z435" i="82"/>
  <c r="Y435" i="82"/>
  <c r="W435" i="82"/>
  <c r="V435" i="82"/>
  <c r="T435" i="82"/>
  <c r="R435" i="82"/>
  <c r="Q435" i="82"/>
  <c r="S435" i="82" s="1"/>
  <c r="N435" i="82"/>
  <c r="J435" i="82"/>
  <c r="H435" i="82"/>
  <c r="G435" i="82"/>
  <c r="AR434" i="82"/>
  <c r="AQ434" i="82"/>
  <c r="AN434" i="82"/>
  <c r="AM434" i="82"/>
  <c r="AL434" i="82"/>
  <c r="AJ434" i="82"/>
  <c r="AI434" i="82"/>
  <c r="AH434" i="82"/>
  <c r="AF434" i="82"/>
  <c r="Z434" i="82"/>
  <c r="Y434" i="82"/>
  <c r="AA434" i="82" s="1"/>
  <c r="W434" i="82"/>
  <c r="V434" i="82"/>
  <c r="T434" i="82"/>
  <c r="R434" i="82"/>
  <c r="N434" i="82"/>
  <c r="J434" i="82"/>
  <c r="Q434" i="82" s="1"/>
  <c r="S434" i="82" s="1"/>
  <c r="H434" i="82"/>
  <c r="G434" i="82"/>
  <c r="AR433" i="82"/>
  <c r="AQ433" i="82"/>
  <c r="AN433" i="82"/>
  <c r="AM433" i="82"/>
  <c r="AL433" i="82"/>
  <c r="AJ433" i="82"/>
  <c r="AI433" i="82"/>
  <c r="AH433" i="82"/>
  <c r="AF433" i="82"/>
  <c r="AA433" i="82"/>
  <c r="Z433" i="82"/>
  <c r="Y433" i="82"/>
  <c r="W433" i="82"/>
  <c r="V433" i="82"/>
  <c r="T433" i="82"/>
  <c r="R433" i="82"/>
  <c r="Q433" i="82"/>
  <c r="S433" i="82" s="1"/>
  <c r="N433" i="82"/>
  <c r="J433" i="82"/>
  <c r="H433" i="82"/>
  <c r="G433" i="82"/>
  <c r="AR432" i="82"/>
  <c r="AQ432" i="82"/>
  <c r="AN432" i="82"/>
  <c r="AM432" i="82"/>
  <c r="AL432" i="82"/>
  <c r="AJ432" i="82"/>
  <c r="AI432" i="82"/>
  <c r="AH432" i="82"/>
  <c r="AF432" i="82"/>
  <c r="Z432" i="82"/>
  <c r="Y432" i="82"/>
  <c r="AA432" i="82" s="1"/>
  <c r="W432" i="82"/>
  <c r="V432" i="82"/>
  <c r="T432" i="82"/>
  <c r="R432" i="82"/>
  <c r="N432" i="82"/>
  <c r="J432" i="82"/>
  <c r="Q432" i="82" s="1"/>
  <c r="S432" i="82" s="1"/>
  <c r="H432" i="82"/>
  <c r="G432" i="82"/>
  <c r="AR431" i="82"/>
  <c r="AQ431" i="82"/>
  <c r="AN431" i="82"/>
  <c r="AM431" i="82"/>
  <c r="AL431" i="82"/>
  <c r="AJ431" i="82"/>
  <c r="AI431" i="82"/>
  <c r="AH431" i="82"/>
  <c r="AF431" i="82"/>
  <c r="AA431" i="82"/>
  <c r="Z431" i="82"/>
  <c r="Y431" i="82"/>
  <c r="W431" i="82"/>
  <c r="V431" i="82"/>
  <c r="T431" i="82"/>
  <c r="R431" i="82"/>
  <c r="Q431" i="82"/>
  <c r="S431" i="82" s="1"/>
  <c r="N431" i="82"/>
  <c r="J431" i="82"/>
  <c r="H431" i="82"/>
  <c r="G431" i="82"/>
  <c r="AR430" i="82"/>
  <c r="AQ430" i="82"/>
  <c r="AN430" i="82"/>
  <c r="AM430" i="82"/>
  <c r="AL430" i="82"/>
  <c r="AJ430" i="82"/>
  <c r="AI430" i="82"/>
  <c r="AH430" i="82"/>
  <c r="AF430" i="82"/>
  <c r="Z430" i="82"/>
  <c r="Y430" i="82"/>
  <c r="AA430" i="82" s="1"/>
  <c r="W430" i="82"/>
  <c r="V430" i="82"/>
  <c r="T430" i="82"/>
  <c r="R430" i="82"/>
  <c r="N430" i="82"/>
  <c r="J430" i="82"/>
  <c r="Q430" i="82" s="1"/>
  <c r="S430" i="82" s="1"/>
  <c r="H430" i="82"/>
  <c r="G430" i="82"/>
  <c r="AR429" i="82"/>
  <c r="AQ429" i="82"/>
  <c r="AN429" i="82"/>
  <c r="AM429" i="82"/>
  <c r="AL429" i="82"/>
  <c r="AJ429" i="82"/>
  <c r="AI429" i="82"/>
  <c r="AH429" i="82"/>
  <c r="AF429" i="82"/>
  <c r="AA429" i="82"/>
  <c r="Z429" i="82"/>
  <c r="Y429" i="82"/>
  <c r="W429" i="82"/>
  <c r="V429" i="82"/>
  <c r="T429" i="82"/>
  <c r="R429" i="82"/>
  <c r="Q429" i="82"/>
  <c r="S429" i="82" s="1"/>
  <c r="N429" i="82"/>
  <c r="J429" i="82"/>
  <c r="H429" i="82"/>
  <c r="G429" i="82"/>
  <c r="AR428" i="82"/>
  <c r="AQ428" i="82"/>
  <c r="AN428" i="82"/>
  <c r="AM428" i="82"/>
  <c r="AL428" i="82"/>
  <c r="AJ428" i="82"/>
  <c r="AI428" i="82"/>
  <c r="AH428" i="82"/>
  <c r="AF428" i="82"/>
  <c r="Z428" i="82"/>
  <c r="Y428" i="82"/>
  <c r="AA428" i="82" s="1"/>
  <c r="W428" i="82"/>
  <c r="V428" i="82"/>
  <c r="T428" i="82"/>
  <c r="R428" i="82"/>
  <c r="N428" i="82"/>
  <c r="J428" i="82"/>
  <c r="Q428" i="82" s="1"/>
  <c r="S428" i="82" s="1"/>
  <c r="H428" i="82"/>
  <c r="G428" i="82"/>
  <c r="AR427" i="82"/>
  <c r="AQ427" i="82"/>
  <c r="AN427" i="82"/>
  <c r="AL427" i="82"/>
  <c r="AJ427" i="82"/>
  <c r="AI427" i="82"/>
  <c r="AH427" i="82"/>
  <c r="AF427" i="82"/>
  <c r="AA427" i="82"/>
  <c r="Z427" i="82"/>
  <c r="Y427" i="82"/>
  <c r="W427" i="82"/>
  <c r="V427" i="82"/>
  <c r="T427" i="82"/>
  <c r="R427" i="82"/>
  <c r="Q427" i="82"/>
  <c r="S427" i="82" s="1"/>
  <c r="N427" i="82"/>
  <c r="AM427" i="82" s="1"/>
  <c r="J427" i="82"/>
  <c r="H427" i="82"/>
  <c r="G427" i="82"/>
  <c r="AR426" i="82"/>
  <c r="AQ426" i="82"/>
  <c r="AN426" i="82"/>
  <c r="AM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J426" i="82"/>
  <c r="Q426" i="82" s="1"/>
  <c r="S426" i="82" s="1"/>
  <c r="H426" i="82"/>
  <c r="G426" i="82"/>
  <c r="AR425" i="82"/>
  <c r="AQ425" i="82"/>
  <c r="AN425" i="82"/>
  <c r="AL425" i="82"/>
  <c r="AJ425" i="82"/>
  <c r="AI425" i="82"/>
  <c r="AH425" i="82"/>
  <c r="AF425" i="82"/>
  <c r="AA425" i="82"/>
  <c r="Z425" i="82"/>
  <c r="Y425" i="82"/>
  <c r="W425" i="82"/>
  <c r="V425" i="82"/>
  <c r="T425" i="82"/>
  <c r="R425" i="82"/>
  <c r="Q425" i="82"/>
  <c r="S425" i="82" s="1"/>
  <c r="N425" i="82"/>
  <c r="AM425" i="82" s="1"/>
  <c r="J425" i="82"/>
  <c r="H425" i="82"/>
  <c r="G425" i="82"/>
  <c r="AR424" i="82"/>
  <c r="AQ424" i="82"/>
  <c r="AN424" i="82"/>
  <c r="AM424" i="82"/>
  <c r="AL424" i="82"/>
  <c r="AJ424" i="82"/>
  <c r="AI424" i="82"/>
  <c r="AH424" i="82"/>
  <c r="AF424" i="82"/>
  <c r="Z424" i="82"/>
  <c r="Y424" i="82"/>
  <c r="AA424" i="82" s="1"/>
  <c r="W424" i="82"/>
  <c r="V424" i="82"/>
  <c r="T424" i="82"/>
  <c r="R424" i="82"/>
  <c r="N424" i="82"/>
  <c r="J424" i="82"/>
  <c r="Q424" i="82" s="1"/>
  <c r="S424" i="82" s="1"/>
  <c r="H424" i="82"/>
  <c r="G424" i="82"/>
  <c r="AR423" i="82"/>
  <c r="AQ423" i="82"/>
  <c r="AN423" i="82"/>
  <c r="AL423" i="82"/>
  <c r="AJ423" i="82"/>
  <c r="AI423" i="82"/>
  <c r="AH423" i="82"/>
  <c r="AF423" i="82"/>
  <c r="AA423" i="82"/>
  <c r="Z423" i="82"/>
  <c r="Y423" i="82"/>
  <c r="W423" i="82"/>
  <c r="V423" i="82"/>
  <c r="T423" i="82"/>
  <c r="R423" i="82"/>
  <c r="Q423" i="82"/>
  <c r="S423" i="82" s="1"/>
  <c r="N423" i="82"/>
  <c r="AM423" i="82" s="1"/>
  <c r="J423" i="82"/>
  <c r="H423" i="82"/>
  <c r="G423" i="82"/>
  <c r="AR422" i="82"/>
  <c r="AQ422" i="82"/>
  <c r="AN422" i="82"/>
  <c r="AL422" i="82"/>
  <c r="AJ422" i="82"/>
  <c r="AI422" i="82"/>
  <c r="AH422" i="82"/>
  <c r="AF422" i="82"/>
  <c r="Z422" i="82"/>
  <c r="Y422" i="82"/>
  <c r="AA422" i="82" s="1"/>
  <c r="W422" i="82"/>
  <c r="V422" i="82"/>
  <c r="T422" i="82"/>
  <c r="R422" i="82"/>
  <c r="N422" i="82"/>
  <c r="AM422" i="82" s="1"/>
  <c r="J422" i="82"/>
  <c r="Q422" i="82" s="1"/>
  <c r="S422" i="82" s="1"/>
  <c r="H422" i="82"/>
  <c r="G422" i="82"/>
  <c r="AR421" i="82"/>
  <c r="AQ421" i="82"/>
  <c r="AN421" i="82"/>
  <c r="AL421" i="82"/>
  <c r="AJ421" i="82"/>
  <c r="AI421" i="82"/>
  <c r="AH421" i="82"/>
  <c r="AF421" i="82"/>
  <c r="AA421" i="82"/>
  <c r="Z421" i="82"/>
  <c r="Y421" i="82"/>
  <c r="W421" i="82"/>
  <c r="V421" i="82"/>
  <c r="T421" i="82"/>
  <c r="R421" i="82"/>
  <c r="Q421" i="82"/>
  <c r="S421" i="82" s="1"/>
  <c r="N421" i="82"/>
  <c r="AM421" i="82" s="1"/>
  <c r="J421" i="82"/>
  <c r="H421" i="82"/>
  <c r="G421" i="82"/>
  <c r="AR420" i="82"/>
  <c r="AQ420" i="82"/>
  <c r="AN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AM420" i="82" s="1"/>
  <c r="J420" i="82"/>
  <c r="Q420" i="82" s="1"/>
  <c r="S420" i="82" s="1"/>
  <c r="H420" i="82"/>
  <c r="G420" i="82"/>
  <c r="AR419" i="82"/>
  <c r="AQ419" i="82"/>
  <c r="AN419" i="82"/>
  <c r="AL419" i="82"/>
  <c r="AJ419" i="82"/>
  <c r="AI419" i="82"/>
  <c r="AH419" i="82"/>
  <c r="AF419" i="82"/>
  <c r="AA419" i="82"/>
  <c r="Z419" i="82"/>
  <c r="Y419" i="82"/>
  <c r="W419" i="82"/>
  <c r="V419" i="82"/>
  <c r="T419" i="82"/>
  <c r="R419" i="82"/>
  <c r="Q419" i="82"/>
  <c r="S419" i="82" s="1"/>
  <c r="N419" i="82"/>
  <c r="AM419" i="82" s="1"/>
  <c r="J419" i="82"/>
  <c r="H419" i="82"/>
  <c r="G419" i="82"/>
  <c r="AR418" i="82"/>
  <c r="AQ418" i="82"/>
  <c r="AN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N418" i="82"/>
  <c r="AM418" i="82" s="1"/>
  <c r="J418" i="82"/>
  <c r="Q418" i="82" s="1"/>
  <c r="S418" i="82" s="1"/>
  <c r="H418" i="82"/>
  <c r="G418" i="82"/>
  <c r="AR417" i="82"/>
  <c r="AQ417" i="82"/>
  <c r="AN417" i="82"/>
  <c r="AL417" i="82"/>
  <c r="AJ417" i="82"/>
  <c r="AI417" i="82"/>
  <c r="AH417" i="82"/>
  <c r="AF417" i="82"/>
  <c r="AA417" i="82"/>
  <c r="Z417" i="82"/>
  <c r="Y417" i="82"/>
  <c r="W417" i="82"/>
  <c r="V417" i="82"/>
  <c r="T417" i="82"/>
  <c r="R417" i="82"/>
  <c r="Q417" i="82"/>
  <c r="S417" i="82" s="1"/>
  <c r="N417" i="82"/>
  <c r="AM417" i="82" s="1"/>
  <c r="J417" i="82"/>
  <c r="H417" i="82"/>
  <c r="G417" i="82"/>
  <c r="AR416" i="82"/>
  <c r="AQ416" i="82"/>
  <c r="AN416" i="82"/>
  <c r="AL416" i="82"/>
  <c r="AJ416" i="82"/>
  <c r="AI416" i="82"/>
  <c r="AH416" i="82"/>
  <c r="AF416" i="82"/>
  <c r="Z416" i="82"/>
  <c r="Y416" i="82"/>
  <c r="AA416" i="82" s="1"/>
  <c r="W416" i="82"/>
  <c r="V416" i="82"/>
  <c r="T416" i="82"/>
  <c r="R416" i="82"/>
  <c r="N416" i="82"/>
  <c r="AM416" i="82" s="1"/>
  <c r="J416" i="82"/>
  <c r="Q416" i="82" s="1"/>
  <c r="S416" i="82" s="1"/>
  <c r="H416" i="82"/>
  <c r="G416" i="82"/>
  <c r="AR415" i="82"/>
  <c r="AQ415" i="82"/>
  <c r="AN415" i="82"/>
  <c r="AL415" i="82"/>
  <c r="AJ415" i="82"/>
  <c r="AI415" i="82"/>
  <c r="AH415" i="82"/>
  <c r="AF415" i="82"/>
  <c r="AA415" i="82"/>
  <c r="Z415" i="82"/>
  <c r="Y415" i="82"/>
  <c r="W415" i="82"/>
  <c r="V415" i="82"/>
  <c r="T415" i="82"/>
  <c r="R415" i="82"/>
  <c r="Q415" i="82"/>
  <c r="S415" i="82" s="1"/>
  <c r="N415" i="82"/>
  <c r="AM415" i="82" s="1"/>
  <c r="J415" i="82"/>
  <c r="H415" i="82"/>
  <c r="G415" i="82"/>
  <c r="AR414" i="82"/>
  <c r="AQ414" i="82"/>
  <c r="AN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AM414" i="82" s="1"/>
  <c r="J414" i="82"/>
  <c r="Q414" i="82" s="1"/>
  <c r="S414" i="82" s="1"/>
  <c r="H414" i="82"/>
  <c r="G414" i="82"/>
  <c r="AR413" i="82"/>
  <c r="AQ413" i="82"/>
  <c r="AN413" i="82"/>
  <c r="AL413" i="82"/>
  <c r="AJ413" i="82"/>
  <c r="AI413" i="82"/>
  <c r="AH413" i="82"/>
  <c r="AF413" i="82"/>
  <c r="AA413" i="82"/>
  <c r="Z413" i="82"/>
  <c r="Y413" i="82"/>
  <c r="W413" i="82"/>
  <c r="V413" i="82"/>
  <c r="T413" i="82"/>
  <c r="R413" i="82"/>
  <c r="Q413" i="82"/>
  <c r="S413" i="82" s="1"/>
  <c r="N413" i="82"/>
  <c r="AM413" i="82" s="1"/>
  <c r="J413" i="82"/>
  <c r="H413" i="82"/>
  <c r="G413" i="82"/>
  <c r="AR412" i="82"/>
  <c r="AQ412" i="82"/>
  <c r="AN412" i="82"/>
  <c r="AL412" i="82"/>
  <c r="AJ412" i="82"/>
  <c r="AI412" i="82"/>
  <c r="AH412" i="82"/>
  <c r="AF412" i="82"/>
  <c r="Z412" i="82"/>
  <c r="Y412" i="82"/>
  <c r="AA412" i="82" s="1"/>
  <c r="W412" i="82"/>
  <c r="V412" i="82"/>
  <c r="T412" i="82"/>
  <c r="R412" i="82"/>
  <c r="N412" i="82"/>
  <c r="AM412" i="82" s="1"/>
  <c r="J412" i="82"/>
  <c r="Q412" i="82" s="1"/>
  <c r="S412" i="82" s="1"/>
  <c r="H412" i="82"/>
  <c r="G412" i="82"/>
  <c r="AR411" i="82"/>
  <c r="AQ411" i="82"/>
  <c r="AN411" i="82"/>
  <c r="AL411" i="82"/>
  <c r="AJ411" i="82"/>
  <c r="AI411" i="82"/>
  <c r="AH411" i="82"/>
  <c r="AF411" i="82"/>
  <c r="AA411" i="82"/>
  <c r="Z411" i="82"/>
  <c r="Y411" i="82"/>
  <c r="W411" i="82"/>
  <c r="V411" i="82"/>
  <c r="T411" i="82"/>
  <c r="R411" i="82"/>
  <c r="Q411" i="82"/>
  <c r="S411" i="82" s="1"/>
  <c r="N411" i="82"/>
  <c r="AM411" i="82" s="1"/>
  <c r="J411" i="82"/>
  <c r="H411" i="82"/>
  <c r="G411" i="82"/>
  <c r="AR410" i="82"/>
  <c r="AQ410" i="82"/>
  <c r="AN410" i="82"/>
  <c r="AL410" i="82"/>
  <c r="AJ410" i="82"/>
  <c r="AI410" i="82"/>
  <c r="AH410" i="82"/>
  <c r="AF410" i="82"/>
  <c r="Z410" i="82"/>
  <c r="Y410" i="82"/>
  <c r="AA410" i="82" s="1"/>
  <c r="W410" i="82"/>
  <c r="V410" i="82"/>
  <c r="T410" i="82"/>
  <c r="R410" i="82"/>
  <c r="N410" i="82"/>
  <c r="AM410" i="82" s="1"/>
  <c r="J410" i="82"/>
  <c r="Q410" i="82" s="1"/>
  <c r="S410" i="82" s="1"/>
  <c r="H410" i="82"/>
  <c r="G410" i="82"/>
  <c r="AR409" i="82"/>
  <c r="AQ409" i="82"/>
  <c r="AN409" i="82"/>
  <c r="AL409" i="82"/>
  <c r="AJ409" i="82"/>
  <c r="AI409" i="82"/>
  <c r="AH409" i="82"/>
  <c r="AF409" i="82"/>
  <c r="AA409" i="82"/>
  <c r="Z409" i="82"/>
  <c r="Y409" i="82"/>
  <c r="W409" i="82"/>
  <c r="V409" i="82"/>
  <c r="T409" i="82"/>
  <c r="R409" i="82"/>
  <c r="Q409" i="82"/>
  <c r="S409" i="82" s="1"/>
  <c r="N409" i="82"/>
  <c r="AM409" i="82" s="1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Y408" i="82"/>
  <c r="AA408" i="82" s="1"/>
  <c r="W408" i="82"/>
  <c r="V408" i="82"/>
  <c r="T408" i="82"/>
  <c r="R408" i="82"/>
  <c r="N408" i="82"/>
  <c r="AM408" i="82" s="1"/>
  <c r="J408" i="82"/>
  <c r="Q408" i="82" s="1"/>
  <c r="S408" i="82" s="1"/>
  <c r="H408" i="82"/>
  <c r="G408" i="82"/>
  <c r="AR407" i="82"/>
  <c r="AQ407" i="82"/>
  <c r="AN407" i="82"/>
  <c r="AL407" i="82"/>
  <c r="AJ407" i="82"/>
  <c r="AI407" i="82"/>
  <c r="AH407" i="82"/>
  <c r="AF407" i="82"/>
  <c r="AA407" i="82"/>
  <c r="Z407" i="82"/>
  <c r="Y407" i="82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Y406" i="82"/>
  <c r="W406" i="82"/>
  <c r="V406" i="82"/>
  <c r="T406" i="82"/>
  <c r="R406" i="82"/>
  <c r="N406" i="82"/>
  <c r="AM406" i="82" s="1"/>
  <c r="J406" i="82"/>
  <c r="Q406" i="82" s="1"/>
  <c r="S406" i="82" s="1"/>
  <c r="H406" i="82"/>
  <c r="G406" i="82"/>
  <c r="AR405" i="82"/>
  <c r="AQ405" i="82"/>
  <c r="AN405" i="82"/>
  <c r="AL405" i="82"/>
  <c r="AJ405" i="82"/>
  <c r="AI405" i="82"/>
  <c r="AH405" i="82"/>
  <c r="AF405" i="82"/>
  <c r="Z405" i="82"/>
  <c r="AA405" i="82" s="1"/>
  <c r="Y405" i="82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Y404" i="82"/>
  <c r="W404" i="82"/>
  <c r="V404" i="82"/>
  <c r="T404" i="82"/>
  <c r="R404" i="82"/>
  <c r="N404" i="82"/>
  <c r="AM404" i="82" s="1"/>
  <c r="J404" i="82"/>
  <c r="Q404" i="82" s="1"/>
  <c r="S404" i="82" s="1"/>
  <c r="H404" i="82"/>
  <c r="G404" i="82"/>
  <c r="AR403" i="82"/>
  <c r="AQ403" i="82"/>
  <c r="AN403" i="82"/>
  <c r="AL403" i="82"/>
  <c r="AJ403" i="82"/>
  <c r="AI403" i="82"/>
  <c r="AH403" i="82"/>
  <c r="AF403" i="82"/>
  <c r="Z403" i="82"/>
  <c r="AA403" i="82" s="1"/>
  <c r="Y403" i="82"/>
  <c r="W403" i="82"/>
  <c r="V403" i="82"/>
  <c r="T403" i="82"/>
  <c r="R403" i="82"/>
  <c r="N403" i="82"/>
  <c r="J403" i="82"/>
  <c r="H403" i="82"/>
  <c r="G403" i="82"/>
  <c r="AR402" i="82"/>
  <c r="AQ402" i="82"/>
  <c r="AN402" i="82"/>
  <c r="AL402" i="82"/>
  <c r="AJ402" i="82"/>
  <c r="AI402" i="82"/>
  <c r="AH402" i="82"/>
  <c r="AF402" i="82"/>
  <c r="Z402" i="82"/>
  <c r="Y402" i="82"/>
  <c r="W402" i="82"/>
  <c r="V402" i="82"/>
  <c r="T402" i="82"/>
  <c r="R402" i="82"/>
  <c r="N402" i="82"/>
  <c r="AM402" i="82" s="1"/>
  <c r="J402" i="82"/>
  <c r="H402" i="82"/>
  <c r="G402" i="82"/>
  <c r="AR401" i="82"/>
  <c r="AQ401" i="82"/>
  <c r="AN401" i="82"/>
  <c r="AL401" i="82"/>
  <c r="AJ401" i="82"/>
  <c r="AI401" i="82"/>
  <c r="AH401" i="82"/>
  <c r="AF401" i="82"/>
  <c r="AA401" i="82"/>
  <c r="Z401" i="82"/>
  <c r="Y401" i="82"/>
  <c r="W401" i="82"/>
  <c r="V401" i="82"/>
  <c r="T401" i="82"/>
  <c r="R401" i="82"/>
  <c r="N401" i="82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W400" i="82"/>
  <c r="V400" i="82"/>
  <c r="T400" i="82"/>
  <c r="R400" i="82"/>
  <c r="N400" i="82"/>
  <c r="AM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N398" i="82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H397" i="82"/>
  <c r="G397" i="82"/>
  <c r="AR396" i="82"/>
  <c r="AQ396" i="82"/>
  <c r="AN396" i="82"/>
  <c r="AL396" i="82"/>
  <c r="AJ396" i="82"/>
  <c r="AI396" i="82"/>
  <c r="AH396" i="82"/>
  <c r="AF396" i="82"/>
  <c r="Z396" i="82"/>
  <c r="AA396" i="82" s="1"/>
  <c r="Y396" i="82"/>
  <c r="W396" i="82"/>
  <c r="V396" i="82"/>
  <c r="T396" i="82"/>
  <c r="R396" i="82"/>
  <c r="N396" i="82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H395" i="82"/>
  <c r="G395" i="82"/>
  <c r="AR394" i="82"/>
  <c r="AQ394" i="82"/>
  <c r="AN394" i="82"/>
  <c r="AL394" i="82"/>
  <c r="AJ394" i="82"/>
  <c r="AI394" i="82"/>
  <c r="AH394" i="82"/>
  <c r="AF394" i="82"/>
  <c r="Z394" i="82"/>
  <c r="AA394" i="82" s="1"/>
  <c r="Y394" i="82"/>
  <c r="W394" i="82"/>
  <c r="V394" i="82"/>
  <c r="T394" i="82"/>
  <c r="R394" i="82"/>
  <c r="N394" i="82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H393" i="82"/>
  <c r="G393" i="82"/>
  <c r="AR392" i="82"/>
  <c r="AQ392" i="82"/>
  <c r="AN392" i="82"/>
  <c r="AL392" i="82"/>
  <c r="AJ392" i="82"/>
  <c r="AI392" i="82"/>
  <c r="AH392" i="82"/>
  <c r="AF392" i="82"/>
  <c r="Z392" i="82"/>
  <c r="AA392" i="82" s="1"/>
  <c r="Y392" i="82"/>
  <c r="W392" i="82"/>
  <c r="V392" i="82"/>
  <c r="T392" i="82"/>
  <c r="R392" i="82"/>
  <c r="N392" i="82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Z390" i="82"/>
  <c r="AA390" i="82" s="1"/>
  <c r="Y390" i="82"/>
  <c r="W390" i="82"/>
  <c r="V390" i="82"/>
  <c r="T390" i="82"/>
  <c r="R390" i="82"/>
  <c r="N390" i="82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AA388" i="82" s="1"/>
  <c r="Y388" i="82"/>
  <c r="W388" i="82"/>
  <c r="V388" i="82"/>
  <c r="T388" i="82"/>
  <c r="R388" i="82"/>
  <c r="N388" i="82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J387" i="82"/>
  <c r="Q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J386" i="82"/>
  <c r="H386" i="82"/>
  <c r="G386" i="82"/>
  <c r="AR385" i="82"/>
  <c r="AQ385" i="82"/>
  <c r="AN385" i="82"/>
  <c r="AM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AA384" i="82" s="1"/>
  <c r="Y384" i="82"/>
  <c r="W384" i="82"/>
  <c r="V384" i="82"/>
  <c r="T384" i="82"/>
  <c r="R384" i="82"/>
  <c r="N384" i="82"/>
  <c r="J384" i="82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Z382" i="82"/>
  <c r="AA382" i="82" s="1"/>
  <c r="Y382" i="82"/>
  <c r="W382" i="82"/>
  <c r="V382" i="82"/>
  <c r="T382" i="82"/>
  <c r="R382" i="82"/>
  <c r="N382" i="82"/>
  <c r="J382" i="82"/>
  <c r="H382" i="82"/>
  <c r="G382" i="82"/>
  <c r="AR381" i="82"/>
  <c r="AQ381" i="82"/>
  <c r="AN381" i="82"/>
  <c r="AM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J381" i="82"/>
  <c r="Q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N380" i="82"/>
  <c r="J380" i="82"/>
  <c r="H380" i="82"/>
  <c r="G380" i="82"/>
  <c r="AR379" i="82"/>
  <c r="AQ379" i="82"/>
  <c r="AN379" i="82"/>
  <c r="AM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J379" i="82"/>
  <c r="Q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J378" i="82"/>
  <c r="H378" i="82"/>
  <c r="G378" i="82"/>
  <c r="AR377" i="82"/>
  <c r="AQ377" i="82"/>
  <c r="AN377" i="82"/>
  <c r="AM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J376" i="82"/>
  <c r="H376" i="82"/>
  <c r="G376" i="82"/>
  <c r="AR375" i="82"/>
  <c r="AQ375" i="82"/>
  <c r="AN375" i="82"/>
  <c r="AM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J374" i="82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J373" i="82"/>
  <c r="Q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J371" i="82"/>
  <c r="Q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J370" i="82"/>
  <c r="H370" i="82"/>
  <c r="G370" i="82"/>
  <c r="AR369" i="82"/>
  <c r="AQ369" i="82"/>
  <c r="AN369" i="82"/>
  <c r="AM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J368" i="82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J366" i="82"/>
  <c r="H366" i="82"/>
  <c r="G366" i="82"/>
  <c r="AR365" i="82"/>
  <c r="AQ365" i="82"/>
  <c r="AN365" i="82"/>
  <c r="AM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Q365" i="82" s="1"/>
  <c r="H365" i="82"/>
  <c r="G365" i="82"/>
  <c r="AR364" i="82"/>
  <c r="AQ364" i="82"/>
  <c r="AN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R364" i="82"/>
  <c r="N364" i="82"/>
  <c r="J364" i="82"/>
  <c r="H364" i="82"/>
  <c r="G364" i="82"/>
  <c r="AR363" i="82"/>
  <c r="AQ363" i="82"/>
  <c r="AN363" i="82"/>
  <c r="AM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J363" i="82"/>
  <c r="Q363" i="82" s="1"/>
  <c r="H363" i="82"/>
  <c r="G363" i="82"/>
  <c r="AR362" i="82"/>
  <c r="AQ362" i="82"/>
  <c r="AN362" i="82"/>
  <c r="AL362" i="82"/>
  <c r="AJ362" i="82"/>
  <c r="AI362" i="82"/>
  <c r="AH362" i="82"/>
  <c r="AF362" i="82"/>
  <c r="Z362" i="82"/>
  <c r="AA362" i="82" s="1"/>
  <c r="Y362" i="82"/>
  <c r="W362" i="82"/>
  <c r="V362" i="82"/>
  <c r="T362" i="82"/>
  <c r="R362" i="82"/>
  <c r="N362" i="82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N360" i="82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AM358" i="82" s="1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AA357" i="82"/>
  <c r="Z357" i="82"/>
  <c r="Y357" i="82"/>
  <c r="W357" i="82"/>
  <c r="V357" i="82"/>
  <c r="T357" i="82"/>
  <c r="R357" i="82"/>
  <c r="Q357" i="82"/>
  <c r="S357" i="82" s="1"/>
  <c r="N357" i="82"/>
  <c r="AM357" i="82" s="1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AM356" i="82" s="1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Q355" i="82"/>
  <c r="S355" i="82" s="1"/>
  <c r="N355" i="82"/>
  <c r="AM355" i="82" s="1"/>
  <c r="J355" i="82"/>
  <c r="H355" i="82"/>
  <c r="G355" i="82"/>
  <c r="AR354" i="82"/>
  <c r="AQ354" i="82"/>
  <c r="AN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AM354" i="82" s="1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Z353" i="82"/>
  <c r="AA353" i="82" s="1"/>
  <c r="Y353" i="82"/>
  <c r="W353" i="82"/>
  <c r="V353" i="82"/>
  <c r="T353" i="82"/>
  <c r="R353" i="82"/>
  <c r="N353" i="82"/>
  <c r="AM353" i="82" s="1"/>
  <c r="J353" i="82"/>
  <c r="H353" i="82"/>
  <c r="G353" i="82"/>
  <c r="AR352" i="82"/>
  <c r="AQ352" i="82"/>
  <c r="AN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AM352" i="82" s="1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Z351" i="82"/>
  <c r="AA351" i="82" s="1"/>
  <c r="Y351" i="82"/>
  <c r="W351" i="82"/>
  <c r="V351" i="82"/>
  <c r="T351" i="82"/>
  <c r="R351" i="82"/>
  <c r="N351" i="82"/>
  <c r="AM351" i="82" s="1"/>
  <c r="J351" i="82"/>
  <c r="H351" i="82"/>
  <c r="G351" i="82"/>
  <c r="AR350" i="82"/>
  <c r="AQ350" i="82"/>
  <c r="AN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AM350" i="82" s="1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Z349" i="82"/>
  <c r="AA349" i="82" s="1"/>
  <c r="Y349" i="82"/>
  <c r="W349" i="82"/>
  <c r="V349" i="82"/>
  <c r="T349" i="82"/>
  <c r="R349" i="82"/>
  <c r="N349" i="82"/>
  <c r="AM349" i="82" s="1"/>
  <c r="J349" i="82"/>
  <c r="H349" i="82"/>
  <c r="G349" i="82"/>
  <c r="AR348" i="82"/>
  <c r="AQ348" i="82"/>
  <c r="AN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AM348" i="82" s="1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Z347" i="82"/>
  <c r="AA347" i="82" s="1"/>
  <c r="Y347" i="82"/>
  <c r="W347" i="82"/>
  <c r="V347" i="82"/>
  <c r="T347" i="82"/>
  <c r="R347" i="82"/>
  <c r="N347" i="82"/>
  <c r="AM347" i="82" s="1"/>
  <c r="J347" i="82"/>
  <c r="H347" i="82"/>
  <c r="G347" i="82"/>
  <c r="AR346" i="82"/>
  <c r="AQ346" i="82"/>
  <c r="AN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AM346" i="82" s="1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N345" i="82"/>
  <c r="AM345" i="82" s="1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AM344" i="82" s="1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N343" i="82"/>
  <c r="AM343" i="82" s="1"/>
  <c r="J343" i="82"/>
  <c r="H343" i="82"/>
  <c r="G343" i="82"/>
  <c r="AR342" i="82"/>
  <c r="AQ342" i="82"/>
  <c r="AN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AM342" i="82" s="1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AM341" i="82" s="1"/>
  <c r="J341" i="82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AM339" i="82" s="1"/>
  <c r="J339" i="82"/>
  <c r="H339" i="82"/>
  <c r="G339" i="82"/>
  <c r="AR338" i="82"/>
  <c r="AQ338" i="82"/>
  <c r="AN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AM338" i="82" s="1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AM337" i="82" s="1"/>
  <c r="J337" i="82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AM335" i="82" s="1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AM330" i="82" s="1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AA327" i="82"/>
  <c r="Z327" i="82"/>
  <c r="Y327" i="82"/>
  <c r="W327" i="82"/>
  <c r="V327" i="82"/>
  <c r="T327" i="82"/>
  <c r="R327" i="82"/>
  <c r="N327" i="82"/>
  <c r="AM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AA325" i="82"/>
  <c r="Z325" i="82"/>
  <c r="Y325" i="82"/>
  <c r="W325" i="82"/>
  <c r="V325" i="82"/>
  <c r="T325" i="82"/>
  <c r="R325" i="82"/>
  <c r="N325" i="82"/>
  <c r="AM325" i="82" s="1"/>
  <c r="J325" i="82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AA323" i="82"/>
  <c r="Z323" i="82"/>
  <c r="Y323" i="82"/>
  <c r="W323" i="82"/>
  <c r="V323" i="82"/>
  <c r="T323" i="82"/>
  <c r="R323" i="82"/>
  <c r="N323" i="82"/>
  <c r="AM323" i="82" s="1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AA321" i="82"/>
  <c r="Z321" i="82"/>
  <c r="Y321" i="82"/>
  <c r="W321" i="82"/>
  <c r="V321" i="82"/>
  <c r="T321" i="82"/>
  <c r="R321" i="82"/>
  <c r="N321" i="82"/>
  <c r="AM321" i="82" s="1"/>
  <c r="J321" i="82"/>
  <c r="H321" i="82"/>
  <c r="G321" i="82"/>
  <c r="AR320" i="82"/>
  <c r="AQ320" i="82"/>
  <c r="AN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M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AM318" i="82" s="1"/>
  <c r="J318" i="82"/>
  <c r="H318" i="82"/>
  <c r="G318" i="82"/>
  <c r="AR317" i="82"/>
  <c r="AQ317" i="82"/>
  <c r="AN317" i="82"/>
  <c r="AM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AM316" i="82" s="1"/>
  <c r="J316" i="82"/>
  <c r="H316" i="82"/>
  <c r="G316" i="82"/>
  <c r="AR315" i="82"/>
  <c r="AQ315" i="82"/>
  <c r="AN315" i="82"/>
  <c r="AM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AM314" i="82" s="1"/>
  <c r="J314" i="82"/>
  <c r="H314" i="82"/>
  <c r="G314" i="82"/>
  <c r="AR313" i="82"/>
  <c r="AQ313" i="82"/>
  <c r="AN313" i="82"/>
  <c r="AM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AM312" i="82" s="1"/>
  <c r="J312" i="82"/>
  <c r="H312" i="82"/>
  <c r="G312" i="82"/>
  <c r="AR311" i="82"/>
  <c r="AQ311" i="82"/>
  <c r="AN311" i="82"/>
  <c r="AM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AM310" i="82" s="1"/>
  <c r="J310" i="82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N308" i="82"/>
  <c r="AM308" i="82" s="1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N306" i="82"/>
  <c r="AM306" i="82" s="1"/>
  <c r="J306" i="82"/>
  <c r="H306" i="82"/>
  <c r="G306" i="82"/>
  <c r="AR305" i="82"/>
  <c r="AQ305" i="82"/>
  <c r="AN305" i="82"/>
  <c r="AM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AM304" i="82" s="1"/>
  <c r="J304" i="82"/>
  <c r="H304" i="82"/>
  <c r="G304" i="82"/>
  <c r="AR303" i="82"/>
  <c r="AQ303" i="82"/>
  <c r="AN303" i="82"/>
  <c r="AM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AA302" i="82" s="1"/>
  <c r="Y302" i="82"/>
  <c r="W302" i="82"/>
  <c r="V302" i="82"/>
  <c r="T302" i="82"/>
  <c r="R302" i="82"/>
  <c r="N302" i="82"/>
  <c r="AM302" i="82" s="1"/>
  <c r="J302" i="82"/>
  <c r="H302" i="82"/>
  <c r="G302" i="82"/>
  <c r="AR301" i="82"/>
  <c r="AQ301" i="82"/>
  <c r="AN301" i="82"/>
  <c r="AM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N300" i="82"/>
  <c r="AM300" i="82" s="1"/>
  <c r="J300" i="82"/>
  <c r="H300" i="82"/>
  <c r="G300" i="82"/>
  <c r="AR299" i="82"/>
  <c r="AQ299" i="82"/>
  <c r="AN299" i="82"/>
  <c r="AM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AM298" i="82" s="1"/>
  <c r="J298" i="82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N296" i="82"/>
  <c r="AM296" i="82" s="1"/>
  <c r="J296" i="82"/>
  <c r="H296" i="82"/>
  <c r="G296" i="82"/>
  <c r="AR295" i="82"/>
  <c r="AQ295" i="82"/>
  <c r="AN295" i="82"/>
  <c r="AM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Z294" i="82"/>
  <c r="AA294" i="82" s="1"/>
  <c r="Y294" i="82"/>
  <c r="W294" i="82"/>
  <c r="V294" i="82"/>
  <c r="T294" i="82"/>
  <c r="R294" i="82"/>
  <c r="N294" i="82"/>
  <c r="AM294" i="82" s="1"/>
  <c r="J294" i="82"/>
  <c r="H294" i="82"/>
  <c r="G294" i="82"/>
  <c r="AR293" i="82"/>
  <c r="AQ293" i="82"/>
  <c r="AN293" i="82"/>
  <c r="AM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AM292" i="82" s="1"/>
  <c r="J292" i="82"/>
  <c r="H292" i="82"/>
  <c r="G292" i="82"/>
  <c r="AR291" i="82"/>
  <c r="AQ291" i="82"/>
  <c r="AN291" i="82"/>
  <c r="AM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Z290" i="82"/>
  <c r="AA290" i="82" s="1"/>
  <c r="Y290" i="82"/>
  <c r="W290" i="82"/>
  <c r="V290" i="82"/>
  <c r="T290" i="82"/>
  <c r="R290" i="82"/>
  <c r="N290" i="82"/>
  <c r="AM290" i="82" s="1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Z288" i="82"/>
  <c r="AA288" i="82" s="1"/>
  <c r="Y288" i="82"/>
  <c r="W288" i="82"/>
  <c r="V288" i="82"/>
  <c r="T288" i="82"/>
  <c r="R288" i="82"/>
  <c r="N288" i="82"/>
  <c r="AM288" i="82" s="1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Z286" i="82"/>
  <c r="AA286" i="82" s="1"/>
  <c r="Y286" i="82"/>
  <c r="W286" i="82"/>
  <c r="V286" i="82"/>
  <c r="T286" i="82"/>
  <c r="R286" i="82"/>
  <c r="N286" i="82"/>
  <c r="AM286" i="82" s="1"/>
  <c r="J286" i="82"/>
  <c r="H286" i="82"/>
  <c r="G286" i="82"/>
  <c r="AR285" i="82"/>
  <c r="AQ285" i="82"/>
  <c r="AN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AM285" i="82" s="1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R284" i="82"/>
  <c r="N284" i="82"/>
  <c r="AM284" i="82" s="1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Z282" i="82"/>
  <c r="AA282" i="82" s="1"/>
  <c r="Y282" i="82"/>
  <c r="W282" i="82"/>
  <c r="V282" i="82"/>
  <c r="T282" i="82"/>
  <c r="R282" i="82"/>
  <c r="N282" i="82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AA280" i="82" s="1"/>
  <c r="Y280" i="82"/>
  <c r="W280" i="82"/>
  <c r="V280" i="82"/>
  <c r="T280" i="82"/>
  <c r="R280" i="82"/>
  <c r="N280" i="82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Y279" i="82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AA278" i="82" s="1"/>
  <c r="Y278" i="82"/>
  <c r="W278" i="82"/>
  <c r="V278" i="82"/>
  <c r="T278" i="82"/>
  <c r="R278" i="82"/>
  <c r="N278" i="82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AA276" i="82" s="1"/>
  <c r="Y276" i="82"/>
  <c r="W276" i="82"/>
  <c r="V276" i="82"/>
  <c r="T276" i="82"/>
  <c r="R276" i="82"/>
  <c r="N276" i="82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AA274" i="82" s="1"/>
  <c r="Y274" i="82"/>
  <c r="W274" i="82"/>
  <c r="V274" i="82"/>
  <c r="T274" i="82"/>
  <c r="R274" i="82"/>
  <c r="N274" i="82"/>
  <c r="J274" i="82"/>
  <c r="H274" i="82"/>
  <c r="G274" i="82"/>
  <c r="AR273" i="82"/>
  <c r="AQ273" i="82"/>
  <c r="AN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AA272" i="82"/>
  <c r="Z272" i="82"/>
  <c r="Y272" i="82"/>
  <c r="W272" i="82"/>
  <c r="V272" i="82"/>
  <c r="T272" i="82"/>
  <c r="R272" i="82"/>
  <c r="N272" i="82"/>
  <c r="AM272" i="82" s="1"/>
  <c r="J272" i="82"/>
  <c r="H272" i="82"/>
  <c r="G272" i="82"/>
  <c r="AR271" i="82"/>
  <c r="AQ271" i="82"/>
  <c r="AN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AM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AA270" i="82"/>
  <c r="Z270" i="82"/>
  <c r="Y270" i="82"/>
  <c r="W270" i="82"/>
  <c r="V270" i="82"/>
  <c r="T270" i="82"/>
  <c r="R270" i="82"/>
  <c r="N270" i="82"/>
  <c r="AM270" i="82" s="1"/>
  <c r="J270" i="82"/>
  <c r="H270" i="82"/>
  <c r="G270" i="82"/>
  <c r="AR269" i="82"/>
  <c r="AQ269" i="82"/>
  <c r="AN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AM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AA268" i="82"/>
  <c r="Z268" i="82"/>
  <c r="Y268" i="82"/>
  <c r="W268" i="82"/>
  <c r="V268" i="82"/>
  <c r="T268" i="82"/>
  <c r="R268" i="82"/>
  <c r="N268" i="82"/>
  <c r="AM268" i="82" s="1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AM267" i="82" s="1"/>
  <c r="J267" i="82"/>
  <c r="H267" i="82"/>
  <c r="G267" i="82"/>
  <c r="AR266" i="82"/>
  <c r="AQ266" i="82"/>
  <c r="AN266" i="82"/>
  <c r="AL266" i="82"/>
  <c r="AJ266" i="82"/>
  <c r="AI266" i="82"/>
  <c r="AH266" i="82"/>
  <c r="AF266" i="82"/>
  <c r="AA266" i="82"/>
  <c r="Z266" i="82"/>
  <c r="Y266" i="82"/>
  <c r="W266" i="82"/>
  <c r="V266" i="82"/>
  <c r="T266" i="82"/>
  <c r="R266" i="82"/>
  <c r="N266" i="82"/>
  <c r="AM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AM265" i="82" s="1"/>
  <c r="J265" i="82"/>
  <c r="H265" i="82"/>
  <c r="G265" i="82"/>
  <c r="AR264" i="82"/>
  <c r="AQ264" i="82"/>
  <c r="AN264" i="82"/>
  <c r="AL264" i="82"/>
  <c r="AJ264" i="82"/>
  <c r="AI264" i="82"/>
  <c r="AH264" i="82"/>
  <c r="AF264" i="82"/>
  <c r="AA264" i="82"/>
  <c r="Z264" i="82"/>
  <c r="Y264" i="82"/>
  <c r="W264" i="82"/>
  <c r="V264" i="82"/>
  <c r="T264" i="82"/>
  <c r="R264" i="82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AA262" i="82"/>
  <c r="Z262" i="82"/>
  <c r="Y262" i="82"/>
  <c r="W262" i="82"/>
  <c r="V262" i="82"/>
  <c r="T262" i="82"/>
  <c r="R262" i="82"/>
  <c r="N262" i="82"/>
  <c r="AM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AA260" i="82"/>
  <c r="Z260" i="82"/>
  <c r="Y260" i="82"/>
  <c r="W260" i="82"/>
  <c r="V260" i="82"/>
  <c r="T260" i="82"/>
  <c r="R260" i="82"/>
  <c r="N260" i="82"/>
  <c r="AM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AA258" i="82"/>
  <c r="Z258" i="82"/>
  <c r="Y258" i="82"/>
  <c r="W258" i="82"/>
  <c r="V258" i="82"/>
  <c r="T258" i="82"/>
  <c r="R258" i="82"/>
  <c r="N258" i="82"/>
  <c r="AM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AM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AA256" i="82"/>
  <c r="Z256" i="82"/>
  <c r="Y256" i="82"/>
  <c r="W256" i="82"/>
  <c r="V256" i="82"/>
  <c r="T256" i="82"/>
  <c r="R256" i="82"/>
  <c r="N256" i="82"/>
  <c r="AM256" i="82" s="1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AM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N253" i="82"/>
  <c r="AM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AM252" i="82" s="1"/>
  <c r="J252" i="82"/>
  <c r="Q252" i="82" s="1"/>
  <c r="S252" i="82" s="1"/>
  <c r="H252" i="82"/>
  <c r="G252" i="82"/>
  <c r="AR251" i="82"/>
  <c r="AQ251" i="82"/>
  <c r="AN251" i="82"/>
  <c r="AL251" i="82"/>
  <c r="AJ251" i="82"/>
  <c r="AI251" i="82"/>
  <c r="AH251" i="82"/>
  <c r="AF251" i="82"/>
  <c r="Z251" i="82"/>
  <c r="AA251" i="82" s="1"/>
  <c r="Y251" i="82"/>
  <c r="W251" i="82"/>
  <c r="V251" i="82"/>
  <c r="T251" i="82"/>
  <c r="R251" i="82"/>
  <c r="N251" i="82"/>
  <c r="AM251" i="82" s="1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AM250" i="82" s="1"/>
  <c r="J250" i="82"/>
  <c r="Q250" i="82" s="1"/>
  <c r="S250" i="82" s="1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AM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AM248" i="82" s="1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AM247" i="82" s="1"/>
  <c r="J247" i="82"/>
  <c r="H247" i="82"/>
  <c r="G247" i="82"/>
  <c r="AR246" i="82"/>
  <c r="AQ246" i="82"/>
  <c r="AN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AM246" i="82" s="1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AA245" i="82" s="1"/>
  <c r="Y245" i="82"/>
  <c r="W245" i="82"/>
  <c r="V245" i="82"/>
  <c r="T245" i="82"/>
  <c r="R245" i="82"/>
  <c r="N245" i="82"/>
  <c r="AM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Z243" i="82"/>
  <c r="AA243" i="82" s="1"/>
  <c r="Y243" i="82"/>
  <c r="W243" i="82"/>
  <c r="V243" i="82"/>
  <c r="T243" i="82"/>
  <c r="R243" i="82"/>
  <c r="N243" i="82"/>
  <c r="AM243" i="82" s="1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AM242" i="82" s="1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AA241" i="82" s="1"/>
  <c r="Y241" i="82"/>
  <c r="W241" i="82"/>
  <c r="V241" i="82"/>
  <c r="T241" i="82"/>
  <c r="R241" i="82"/>
  <c r="N241" i="82"/>
  <c r="AM241" i="82" s="1"/>
  <c r="J241" i="82"/>
  <c r="H241" i="82"/>
  <c r="G241" i="82"/>
  <c r="AR240" i="82"/>
  <c r="AQ240" i="82"/>
  <c r="AN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AM239" i="82" s="1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Z237" i="82"/>
  <c r="AA237" i="82" s="1"/>
  <c r="Y237" i="82"/>
  <c r="W237" i="82"/>
  <c r="V237" i="82"/>
  <c r="T237" i="82"/>
  <c r="R237" i="82"/>
  <c r="N237" i="82"/>
  <c r="AM237" i="82" s="1"/>
  <c r="J237" i="82"/>
  <c r="H237" i="82"/>
  <c r="G237" i="82"/>
  <c r="AR236" i="82"/>
  <c r="AQ236" i="82"/>
  <c r="AN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R236" i="82"/>
  <c r="N236" i="82"/>
  <c r="AM236" i="82" s="1"/>
  <c r="J236" i="82"/>
  <c r="Q236" i="82" s="1"/>
  <c r="S236" i="82" s="1"/>
  <c r="H236" i="82"/>
  <c r="G236" i="82"/>
  <c r="AR235" i="82"/>
  <c r="AQ235" i="82"/>
  <c r="AN235" i="82"/>
  <c r="AL235" i="82"/>
  <c r="AJ235" i="82"/>
  <c r="AI235" i="82"/>
  <c r="AH235" i="82"/>
  <c r="AF235" i="82"/>
  <c r="Z235" i="82"/>
  <c r="AA235" i="82" s="1"/>
  <c r="Y235" i="82"/>
  <c r="W235" i="82"/>
  <c r="V235" i="82"/>
  <c r="T235" i="82"/>
  <c r="R235" i="82"/>
  <c r="N235" i="82"/>
  <c r="AM235" i="82" s="1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AM234" i="82" s="1"/>
  <c r="J234" i="82"/>
  <c r="Q234" i="82" s="1"/>
  <c r="S234" i="82" s="1"/>
  <c r="H234" i="82"/>
  <c r="G234" i="82"/>
  <c r="AR233" i="82"/>
  <c r="AQ233" i="82"/>
  <c r="AN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N233" i="82"/>
  <c r="AM233" i="82" s="1"/>
  <c r="J233" i="82"/>
  <c r="H233" i="82"/>
  <c r="G233" i="82"/>
  <c r="AR232" i="82"/>
  <c r="AQ232" i="82"/>
  <c r="AN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R232" i="82"/>
  <c r="N232" i="82"/>
  <c r="AM232" i="82" s="1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N231" i="82"/>
  <c r="AM231" i="82" s="1"/>
  <c r="J231" i="82"/>
  <c r="H231" i="82"/>
  <c r="G231" i="82"/>
  <c r="AR230" i="82"/>
  <c r="AQ230" i="82"/>
  <c r="AN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R230" i="82"/>
  <c r="N230" i="82"/>
  <c r="AM230" i="82" s="1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Z229" i="82"/>
  <c r="AA229" i="82" s="1"/>
  <c r="Y229" i="82"/>
  <c r="W229" i="82"/>
  <c r="V229" i="82"/>
  <c r="T229" i="82"/>
  <c r="R229" i="82"/>
  <c r="N229" i="82"/>
  <c r="AM229" i="82" s="1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Z227" i="82"/>
  <c r="AA227" i="82" s="1"/>
  <c r="Y227" i="82"/>
  <c r="W227" i="82"/>
  <c r="V227" i="82"/>
  <c r="T227" i="82"/>
  <c r="R227" i="82"/>
  <c r="N227" i="82"/>
  <c r="AM227" i="82" s="1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N226" i="82"/>
  <c r="AM226" i="82" s="1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Z225" i="82"/>
  <c r="AA225" i="82" s="1"/>
  <c r="Y225" i="82"/>
  <c r="W225" i="82"/>
  <c r="V225" i="82"/>
  <c r="T225" i="82"/>
  <c r="R225" i="82"/>
  <c r="N225" i="82"/>
  <c r="AM225" i="82" s="1"/>
  <c r="J225" i="82"/>
  <c r="H225" i="82"/>
  <c r="G225" i="82"/>
  <c r="AR224" i="82"/>
  <c r="AQ224" i="82"/>
  <c r="AN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AM224" i="82" s="1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N223" i="82"/>
  <c r="AM223" i="82" s="1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AM222" i="82" s="1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N221" i="82"/>
  <c r="AM221" i="82" s="1"/>
  <c r="J221" i="82"/>
  <c r="H221" i="82"/>
  <c r="G221" i="82"/>
  <c r="AR220" i="82"/>
  <c r="AQ220" i="82"/>
  <c r="AN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AM220" i="82" s="1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N219" i="82"/>
  <c r="AM219" i="82" s="1"/>
  <c r="J219" i="82"/>
  <c r="H219" i="82"/>
  <c r="G219" i="82"/>
  <c r="AR218" i="82"/>
  <c r="AQ218" i="82"/>
  <c r="AN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AM218" i="82" s="1"/>
  <c r="J218" i="82"/>
  <c r="Q218" i="82" s="1"/>
  <c r="S218" i="82" s="1"/>
  <c r="H218" i="82"/>
  <c r="G218" i="82"/>
  <c r="AR217" i="82"/>
  <c r="AQ217" i="82"/>
  <c r="AN217" i="82"/>
  <c r="AL217" i="82"/>
  <c r="AJ217" i="82"/>
  <c r="AI217" i="82"/>
  <c r="AH217" i="82"/>
  <c r="AF217" i="82"/>
  <c r="Z217" i="82"/>
  <c r="AA217" i="82" s="1"/>
  <c r="Y217" i="82"/>
  <c r="W217" i="82"/>
  <c r="V217" i="82"/>
  <c r="T217" i="82"/>
  <c r="R217" i="82"/>
  <c r="N217" i="82"/>
  <c r="AM217" i="82" s="1"/>
  <c r="J217" i="82"/>
  <c r="H217" i="82"/>
  <c r="G217" i="82"/>
  <c r="AR216" i="82"/>
  <c r="AQ216" i="82"/>
  <c r="AN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AM216" i="82" s="1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R215" i="82"/>
  <c r="N215" i="82"/>
  <c r="AM215" i="82" s="1"/>
  <c r="J215" i="82"/>
  <c r="H215" i="82"/>
  <c r="G215" i="82"/>
  <c r="AR214" i="82"/>
  <c r="AQ214" i="82"/>
  <c r="AN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AM214" i="82" s="1"/>
  <c r="J214" i="82"/>
  <c r="Q214" i="82" s="1"/>
  <c r="S214" i="82" s="1"/>
  <c r="H214" i="82"/>
  <c r="G214" i="82"/>
  <c r="AR213" i="82"/>
  <c r="AQ213" i="82"/>
  <c r="AN213" i="82"/>
  <c r="AL213" i="82"/>
  <c r="AJ213" i="82"/>
  <c r="AI213" i="82"/>
  <c r="AH213" i="82"/>
  <c r="AF213" i="82"/>
  <c r="Z213" i="82"/>
  <c r="AA213" i="82" s="1"/>
  <c r="Y213" i="82"/>
  <c r="W213" i="82"/>
  <c r="V213" i="82"/>
  <c r="T213" i="82"/>
  <c r="R213" i="82"/>
  <c r="N213" i="82"/>
  <c r="AM213" i="82" s="1"/>
  <c r="J213" i="82"/>
  <c r="H213" i="82"/>
  <c r="G213" i="82"/>
  <c r="AR212" i="82"/>
  <c r="AQ212" i="82"/>
  <c r="AN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AM212" i="82" s="1"/>
  <c r="J212" i="82"/>
  <c r="Q212" i="82" s="1"/>
  <c r="S212" i="82" s="1"/>
  <c r="H212" i="82"/>
  <c r="G212" i="82"/>
  <c r="AR211" i="82"/>
  <c r="AQ211" i="82"/>
  <c r="AN211" i="82"/>
  <c r="AL211" i="82"/>
  <c r="AJ211" i="82"/>
  <c r="AI211" i="82"/>
  <c r="AH211" i="82"/>
  <c r="AF211" i="82"/>
  <c r="Z211" i="82"/>
  <c r="AA211" i="82" s="1"/>
  <c r="Y211" i="82"/>
  <c r="W211" i="82"/>
  <c r="V211" i="82"/>
  <c r="T211" i="82"/>
  <c r="R211" i="82"/>
  <c r="N211" i="82"/>
  <c r="AM211" i="82" s="1"/>
  <c r="J211" i="82"/>
  <c r="H211" i="82"/>
  <c r="G211" i="82"/>
  <c r="AR210" i="82"/>
  <c r="AQ210" i="82"/>
  <c r="AN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AM210" i="82" s="1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AA209" i="82" s="1"/>
  <c r="Y209" i="82"/>
  <c r="W209" i="82"/>
  <c r="V209" i="82"/>
  <c r="T209" i="82"/>
  <c r="R209" i="82"/>
  <c r="N209" i="82"/>
  <c r="AM209" i="82" s="1"/>
  <c r="J209" i="82"/>
  <c r="H209" i="82"/>
  <c r="G209" i="82"/>
  <c r="AR208" i="82"/>
  <c r="AQ208" i="82"/>
  <c r="AN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AM208" i="82" s="1"/>
  <c r="J208" i="82"/>
  <c r="Q208" i="82" s="1"/>
  <c r="S208" i="82" s="1"/>
  <c r="H208" i="82"/>
  <c r="G208" i="82"/>
  <c r="AR207" i="82"/>
  <c r="AQ207" i="82"/>
  <c r="AN207" i="82"/>
  <c r="AL207" i="82"/>
  <c r="AJ207" i="82"/>
  <c r="AI207" i="82"/>
  <c r="AH207" i="82"/>
  <c r="AF207" i="82"/>
  <c r="Z207" i="82"/>
  <c r="AA207" i="82" s="1"/>
  <c r="Y207" i="82"/>
  <c r="W207" i="82"/>
  <c r="V207" i="82"/>
  <c r="T207" i="82"/>
  <c r="R207" i="82"/>
  <c r="N207" i="82"/>
  <c r="AM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AA205" i="82" s="1"/>
  <c r="Y205" i="82"/>
  <c r="W205" i="82"/>
  <c r="V205" i="82"/>
  <c r="T205" i="82"/>
  <c r="R205" i="82"/>
  <c r="N205" i="82"/>
  <c r="AM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AA203" i="82" s="1"/>
  <c r="Y203" i="82"/>
  <c r="W203" i="82"/>
  <c r="V203" i="82"/>
  <c r="T203" i="82"/>
  <c r="R203" i="82"/>
  <c r="N203" i="82"/>
  <c r="AM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AA201" i="82" s="1"/>
  <c r="Y201" i="82"/>
  <c r="W201" i="82"/>
  <c r="V201" i="82"/>
  <c r="T201" i="82"/>
  <c r="R201" i="82"/>
  <c r="N201" i="82"/>
  <c r="AM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AM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AA197" i="82" s="1"/>
  <c r="Y197" i="82"/>
  <c r="W197" i="82"/>
  <c r="V197" i="82"/>
  <c r="T197" i="82"/>
  <c r="R197" i="82"/>
  <c r="N197" i="82"/>
  <c r="AM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N195" i="82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AA193" i="82" s="1"/>
  <c r="Y193" i="82"/>
  <c r="W193" i="82"/>
  <c r="V193" i="82"/>
  <c r="T193" i="82"/>
  <c r="R193" i="82"/>
  <c r="N193" i="82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N189" i="82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W182" i="82"/>
  <c r="V182" i="82"/>
  <c r="T182" i="82"/>
  <c r="R182" i="82"/>
  <c r="N182" i="82"/>
  <c r="AM182" i="82" s="1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AA181" i="82"/>
  <c r="Z181" i="82"/>
  <c r="Y181" i="82"/>
  <c r="W181" i="82"/>
  <c r="V181" i="82"/>
  <c r="T181" i="82"/>
  <c r="R181" i="82"/>
  <c r="Q181" i="82"/>
  <c r="S181" i="82" s="1"/>
  <c r="N181" i="82"/>
  <c r="AM181" i="82" s="1"/>
  <c r="J181" i="82"/>
  <c r="H181" i="82"/>
  <c r="G181" i="82"/>
  <c r="AR180" i="82"/>
  <c r="AQ180" i="82"/>
  <c r="AN180" i="82"/>
  <c r="AM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AA179" i="82"/>
  <c r="Z179" i="82"/>
  <c r="Y179" i="82"/>
  <c r="W179" i="82"/>
  <c r="V179" i="82"/>
  <c r="T179" i="82"/>
  <c r="R179" i="82"/>
  <c r="Q179" i="82"/>
  <c r="S179" i="82" s="1"/>
  <c r="N179" i="82"/>
  <c r="AM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AM178" i="82" s="1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AA177" i="82"/>
  <c r="Z177" i="82"/>
  <c r="Y177" i="82"/>
  <c r="W177" i="82"/>
  <c r="V177" i="82"/>
  <c r="T177" i="82"/>
  <c r="R177" i="82"/>
  <c r="Q177" i="82"/>
  <c r="S177" i="82" s="1"/>
  <c r="N177" i="82"/>
  <c r="AM177" i="82" s="1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AM176" i="82" s="1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AA175" i="82"/>
  <c r="Z175" i="82"/>
  <c r="Y175" i="82"/>
  <c r="W175" i="82"/>
  <c r="V175" i="82"/>
  <c r="T175" i="82"/>
  <c r="R175" i="82"/>
  <c r="Q175" i="82"/>
  <c r="S175" i="82" s="1"/>
  <c r="N175" i="82"/>
  <c r="AM175" i="82" s="1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AM172" i="82" s="1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Z171" i="82"/>
  <c r="AA171" i="82" s="1"/>
  <c r="Y171" i="82"/>
  <c r="W171" i="82"/>
  <c r="V171" i="82"/>
  <c r="T171" i="82"/>
  <c r="R171" i="82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AM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AM166" i="82" s="1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Z165" i="82"/>
  <c r="AA165" i="82" s="1"/>
  <c r="Y165" i="82"/>
  <c r="W165" i="82"/>
  <c r="V165" i="82"/>
  <c r="T165" i="82"/>
  <c r="R165" i="82"/>
  <c r="N165" i="82"/>
  <c r="AM165" i="82" s="1"/>
  <c r="J165" i="82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Z163" i="82"/>
  <c r="AA163" i="82" s="1"/>
  <c r="Y163" i="82"/>
  <c r="W163" i="82"/>
  <c r="V163" i="82"/>
  <c r="T163" i="82"/>
  <c r="R163" i="82"/>
  <c r="N163" i="82"/>
  <c r="AM163" i="82" s="1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Z161" i="82"/>
  <c r="AA161" i="82" s="1"/>
  <c r="Y161" i="82"/>
  <c r="W161" i="82"/>
  <c r="V161" i="82"/>
  <c r="T161" i="82"/>
  <c r="R161" i="82"/>
  <c r="N161" i="82"/>
  <c r="AM161" i="82" s="1"/>
  <c r="J161" i="82"/>
  <c r="H161" i="82"/>
  <c r="G161" i="82"/>
  <c r="AR160" i="82"/>
  <c r="AQ160" i="82"/>
  <c r="AN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AM160" i="82" s="1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Z159" i="82"/>
  <c r="AA159" i="82" s="1"/>
  <c r="Y159" i="82"/>
  <c r="W159" i="82"/>
  <c r="V159" i="82"/>
  <c r="T159" i="82"/>
  <c r="R159" i="82"/>
  <c r="N159" i="82"/>
  <c r="AM159" i="82" s="1"/>
  <c r="J159" i="82"/>
  <c r="H159" i="82"/>
  <c r="G159" i="82"/>
  <c r="AR158" i="82"/>
  <c r="AQ158" i="82"/>
  <c r="AN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AM158" i="82" s="1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Z157" i="82"/>
  <c r="AA157" i="82" s="1"/>
  <c r="Y157" i="82"/>
  <c r="W157" i="82"/>
  <c r="V157" i="82"/>
  <c r="T157" i="82"/>
  <c r="R157" i="82"/>
  <c r="N157" i="82"/>
  <c r="AM157" i="82" s="1"/>
  <c r="J157" i="82"/>
  <c r="H157" i="82"/>
  <c r="G157" i="82"/>
  <c r="AR156" i="82"/>
  <c r="AQ156" i="82"/>
  <c r="AN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AM156" i="82" s="1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Z155" i="82"/>
  <c r="AA155" i="82" s="1"/>
  <c r="Y155" i="82"/>
  <c r="W155" i="82"/>
  <c r="V155" i="82"/>
  <c r="T155" i="82"/>
  <c r="R155" i="82"/>
  <c r="N155" i="82"/>
  <c r="AM155" i="82" s="1"/>
  <c r="J155" i="82"/>
  <c r="H155" i="82"/>
  <c r="G155" i="82"/>
  <c r="AR154" i="82"/>
  <c r="AQ154" i="82"/>
  <c r="AN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AM154" i="82" s="1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Z153" i="82"/>
  <c r="AA153" i="82" s="1"/>
  <c r="Y153" i="82"/>
  <c r="W153" i="82"/>
  <c r="V153" i="82"/>
  <c r="T153" i="82"/>
  <c r="R153" i="82"/>
  <c r="N153" i="82"/>
  <c r="AM153" i="82" s="1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AM152" i="82" s="1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Z151" i="82"/>
  <c r="AA151" i="82" s="1"/>
  <c r="Y151" i="82"/>
  <c r="W151" i="82"/>
  <c r="V151" i="82"/>
  <c r="T151" i="82"/>
  <c r="R151" i="82"/>
  <c r="N151" i="82"/>
  <c r="AM151" i="82" s="1"/>
  <c r="J151" i="82"/>
  <c r="H151" i="82"/>
  <c r="G151" i="82"/>
  <c r="AR150" i="82"/>
  <c r="AQ150" i="82"/>
  <c r="AN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AM150" i="82" s="1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Z149" i="82"/>
  <c r="AA149" i="82" s="1"/>
  <c r="Y149" i="82"/>
  <c r="W149" i="82"/>
  <c r="V149" i="82"/>
  <c r="T149" i="82"/>
  <c r="R149" i="82"/>
  <c r="N149" i="82"/>
  <c r="AM149" i="82" s="1"/>
  <c r="J149" i="82"/>
  <c r="H149" i="82"/>
  <c r="G149" i="82"/>
  <c r="AR148" i="82"/>
  <c r="AQ148" i="82"/>
  <c r="AN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AM148" i="82" s="1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AM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AM146" i="82" s="1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AM145" i="82" s="1"/>
  <c r="J145" i="82"/>
  <c r="H145" i="82"/>
  <c r="G145" i="82"/>
  <c r="AR144" i="82"/>
  <c r="AQ144" i="82"/>
  <c r="AN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AM144" i="82" s="1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AM143" i="82" s="1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AM142" i="82" s="1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AM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AM140" i="82" s="1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AM139" i="82" s="1"/>
  <c r="J139" i="82"/>
  <c r="H139" i="82"/>
  <c r="G139" i="82"/>
  <c r="AR138" i="82"/>
  <c r="AQ138" i="82"/>
  <c r="AN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AM138" i="82" s="1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AM136" i="82" s="1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AM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AM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AM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AM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AM128" i="82" s="1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AM127" i="82" s="1"/>
  <c r="J127" i="82"/>
  <c r="H127" i="82"/>
  <c r="G127" i="82"/>
  <c r="AR126" i="82"/>
  <c r="AQ126" i="82"/>
  <c r="AN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AM126" i="82" s="1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AM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AM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AM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AM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AM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AM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AM111" i="82" s="1"/>
  <c r="J111" i="82"/>
  <c r="H111" i="82"/>
  <c r="G111" i="82"/>
  <c r="V110" i="82"/>
  <c r="T110" i="82"/>
  <c r="H110" i="82"/>
  <c r="G110" i="82"/>
  <c r="V109" i="82"/>
  <c r="T109" i="82"/>
  <c r="H109" i="82"/>
  <c r="G109" i="82"/>
  <c r="V108" i="82"/>
  <c r="T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AM107" i="82" s="1"/>
  <c r="J107" i="82"/>
  <c r="H107" i="82"/>
  <c r="G107" i="82"/>
  <c r="V106" i="82"/>
  <c r="T106" i="82"/>
  <c r="H106" i="82"/>
  <c r="G106" i="82"/>
  <c r="AF105" i="82"/>
  <c r="Z105" i="82"/>
  <c r="V105" i="82"/>
  <c r="R105" i="82"/>
  <c r="N105" i="82"/>
  <c r="AM105" i="82" s="1"/>
  <c r="J105" i="82"/>
  <c r="H105" i="82"/>
  <c r="G105" i="82"/>
  <c r="AF104" i="82"/>
  <c r="Z104" i="82"/>
  <c r="V104" i="82"/>
  <c r="R104" i="82"/>
  <c r="N104" i="82"/>
  <c r="AM104" i="82" s="1"/>
  <c r="J104" i="82"/>
  <c r="H104" i="82"/>
  <c r="G104" i="82"/>
  <c r="AF103" i="82"/>
  <c r="Z103" i="82"/>
  <c r="V103" i="82"/>
  <c r="R103" i="82"/>
  <c r="N103" i="82"/>
  <c r="J103" i="82"/>
  <c r="H103" i="82"/>
  <c r="G103" i="82"/>
  <c r="AF102" i="82"/>
  <c r="Z102" i="82"/>
  <c r="V102" i="82"/>
  <c r="R102" i="82"/>
  <c r="N102" i="82"/>
  <c r="AM102" i="82" s="1"/>
  <c r="J102" i="82"/>
  <c r="H102" i="82"/>
  <c r="G102" i="82"/>
  <c r="AF101" i="82"/>
  <c r="Z101" i="82"/>
  <c r="V101" i="82"/>
  <c r="R101" i="82"/>
  <c r="N101" i="82"/>
  <c r="J101" i="82"/>
  <c r="H101" i="82"/>
  <c r="G101" i="82"/>
  <c r="AF100" i="82"/>
  <c r="Z100" i="82"/>
  <c r="V100" i="82"/>
  <c r="R100" i="82"/>
  <c r="N100" i="82"/>
  <c r="AM100" i="82" s="1"/>
  <c r="J100" i="82"/>
  <c r="H100" i="82"/>
  <c r="G100" i="82"/>
  <c r="AF99" i="82"/>
  <c r="Z99" i="82"/>
  <c r="V99" i="82"/>
  <c r="R99" i="82"/>
  <c r="N99" i="82"/>
  <c r="J99" i="82"/>
  <c r="H99" i="82"/>
  <c r="G99" i="82"/>
  <c r="AF98" i="82"/>
  <c r="Z98" i="82"/>
  <c r="V98" i="82"/>
  <c r="R98" i="82"/>
  <c r="N98" i="82"/>
  <c r="AM98" i="82" s="1"/>
  <c r="J98" i="82"/>
  <c r="H98" i="82"/>
  <c r="G98" i="82"/>
  <c r="AF97" i="82"/>
  <c r="Z97" i="82"/>
  <c r="V97" i="82"/>
  <c r="R97" i="82"/>
  <c r="N97" i="82"/>
  <c r="J97" i="82"/>
  <c r="H97" i="82"/>
  <c r="G97" i="82"/>
  <c r="AF96" i="82"/>
  <c r="Z96" i="82"/>
  <c r="V96" i="82"/>
  <c r="R96" i="82"/>
  <c r="N96" i="82"/>
  <c r="AM96" i="82" s="1"/>
  <c r="J96" i="82"/>
  <c r="H96" i="82"/>
  <c r="G96" i="82"/>
  <c r="AF95" i="82"/>
  <c r="Z95" i="82"/>
  <c r="V95" i="82"/>
  <c r="R95" i="82"/>
  <c r="N95" i="82"/>
  <c r="J95" i="82"/>
  <c r="H95" i="82"/>
  <c r="G95" i="82"/>
  <c r="AF94" i="82"/>
  <c r="Z94" i="82"/>
  <c r="V94" i="82"/>
  <c r="R94" i="82"/>
  <c r="N94" i="82"/>
  <c r="AM94" i="82" s="1"/>
  <c r="J94" i="82"/>
  <c r="H94" i="82"/>
  <c r="G94" i="82"/>
  <c r="AF93" i="82"/>
  <c r="Z93" i="82"/>
  <c r="V93" i="82"/>
  <c r="R93" i="82"/>
  <c r="N93" i="82"/>
  <c r="J93" i="82"/>
  <c r="H93" i="82"/>
  <c r="G93" i="82"/>
  <c r="AF92" i="82"/>
  <c r="Z92" i="82"/>
  <c r="V92" i="82"/>
  <c r="R92" i="82"/>
  <c r="N92" i="82"/>
  <c r="AM92" i="82" s="1"/>
  <c r="J92" i="82"/>
  <c r="H92" i="82"/>
  <c r="G92" i="82"/>
  <c r="AF91" i="82"/>
  <c r="Z91" i="82"/>
  <c r="V91" i="82"/>
  <c r="R91" i="82"/>
  <c r="N91" i="82"/>
  <c r="AM91" i="82" s="1"/>
  <c r="J91" i="82"/>
  <c r="H91" i="82"/>
  <c r="G91" i="82"/>
  <c r="AF90" i="82"/>
  <c r="Z90" i="82"/>
  <c r="V90" i="82"/>
  <c r="R90" i="82"/>
  <c r="N90" i="82"/>
  <c r="AM90" i="82" s="1"/>
  <c r="J90" i="82"/>
  <c r="H90" i="82"/>
  <c r="G90" i="82"/>
  <c r="AF89" i="82"/>
  <c r="Z89" i="82"/>
  <c r="R89" i="82"/>
  <c r="N89" i="82"/>
  <c r="AM89" i="82" s="1"/>
  <c r="J89" i="82"/>
  <c r="H89" i="82"/>
  <c r="G89" i="82"/>
  <c r="AF88" i="82"/>
  <c r="Z88" i="82"/>
  <c r="R88" i="82"/>
  <c r="N88" i="82"/>
  <c r="AM88" i="82" s="1"/>
  <c r="J88" i="82"/>
  <c r="H88" i="82"/>
  <c r="G88" i="82"/>
  <c r="AF87" i="82"/>
  <c r="Z87" i="82"/>
  <c r="R87" i="82"/>
  <c r="N87" i="82"/>
  <c r="AM87" i="82" s="1"/>
  <c r="J87" i="82"/>
  <c r="H87" i="82"/>
  <c r="G87" i="82"/>
  <c r="AF86" i="82"/>
  <c r="Z86" i="82"/>
  <c r="R86" i="82"/>
  <c r="N86" i="82"/>
  <c r="AM86" i="82" s="1"/>
  <c r="J86" i="82"/>
  <c r="H86" i="82"/>
  <c r="G86" i="82"/>
  <c r="AF85" i="82"/>
  <c r="Z85" i="82"/>
  <c r="R85" i="82"/>
  <c r="N85" i="82"/>
  <c r="J85" i="82"/>
  <c r="H85" i="82"/>
  <c r="G85" i="82"/>
  <c r="AF84" i="82"/>
  <c r="Z84" i="82"/>
  <c r="R84" i="82"/>
  <c r="N84" i="82"/>
  <c r="AM84" i="82" s="1"/>
  <c r="J84" i="82"/>
  <c r="H84" i="82"/>
  <c r="G84" i="82"/>
  <c r="AF83" i="82"/>
  <c r="Z83" i="82"/>
  <c r="V83" i="82"/>
  <c r="W83" i="82" s="1"/>
  <c r="R83" i="82"/>
  <c r="N83" i="82"/>
  <c r="AM83" i="82" s="1"/>
  <c r="J83" i="82"/>
  <c r="H83" i="82"/>
  <c r="G83" i="82"/>
  <c r="AF82" i="82"/>
  <c r="Z82" i="82"/>
  <c r="V82" i="82"/>
  <c r="W82" i="82" s="1"/>
  <c r="R82" i="82"/>
  <c r="N82" i="82"/>
  <c r="Q82" i="82" s="1"/>
  <c r="S82" i="82" s="1"/>
  <c r="J82" i="82"/>
  <c r="H82" i="82"/>
  <c r="G82" i="82"/>
  <c r="AF81" i="82"/>
  <c r="Z81" i="82"/>
  <c r="V81" i="82"/>
  <c r="W81" i="82" s="1"/>
  <c r="R81" i="82"/>
  <c r="N81" i="82"/>
  <c r="AM81" i="82" s="1"/>
  <c r="J81" i="82"/>
  <c r="H81" i="82"/>
  <c r="G81" i="82"/>
  <c r="AF80" i="82"/>
  <c r="Z80" i="82"/>
  <c r="V80" i="82"/>
  <c r="W80" i="82" s="1"/>
  <c r="R80" i="82"/>
  <c r="N80" i="82"/>
  <c r="Q80" i="82" s="1"/>
  <c r="J80" i="82"/>
  <c r="H80" i="82"/>
  <c r="G80" i="82"/>
  <c r="AM79" i="82"/>
  <c r="AF79" i="82"/>
  <c r="Z79" i="82"/>
  <c r="V79" i="82"/>
  <c r="W79" i="82" s="1"/>
  <c r="R79" i="82"/>
  <c r="N79" i="82"/>
  <c r="J79" i="82"/>
  <c r="Q79" i="82" s="1"/>
  <c r="S79" i="82" s="1"/>
  <c r="H79" i="82"/>
  <c r="G79" i="82"/>
  <c r="AF78" i="82"/>
  <c r="Z78" i="82"/>
  <c r="V78" i="82"/>
  <c r="W78" i="82" s="1"/>
  <c r="R78" i="82"/>
  <c r="N78" i="82"/>
  <c r="J78" i="82"/>
  <c r="AL78" i="82" s="1"/>
  <c r="H78" i="82"/>
  <c r="G78" i="82"/>
  <c r="AF77" i="82"/>
  <c r="Z77" i="82"/>
  <c r="R77" i="82"/>
  <c r="N77" i="82"/>
  <c r="AM77" i="82" s="1"/>
  <c r="J77" i="82"/>
  <c r="Q77" i="82" s="1"/>
  <c r="S77" i="82" s="1"/>
  <c r="H77" i="82"/>
  <c r="G77" i="82"/>
  <c r="AF76" i="82"/>
  <c r="Z76" i="82"/>
  <c r="R76" i="82"/>
  <c r="N76" i="82"/>
  <c r="V76" i="82" s="1"/>
  <c r="W76" i="82" s="1"/>
  <c r="J76" i="82"/>
  <c r="H76" i="82"/>
  <c r="G76" i="82"/>
  <c r="AF75" i="82"/>
  <c r="Z75" i="82"/>
  <c r="R75" i="82"/>
  <c r="N75" i="82"/>
  <c r="AM75" i="82" s="1"/>
  <c r="J75" i="82"/>
  <c r="H75" i="82"/>
  <c r="G75" i="82"/>
  <c r="AF74" i="82"/>
  <c r="Z74" i="82"/>
  <c r="R74" i="82"/>
  <c r="N74" i="82"/>
  <c r="Q74" i="82" s="1"/>
  <c r="J74" i="82"/>
  <c r="H74" i="82"/>
  <c r="G74" i="82"/>
  <c r="AM73" i="82"/>
  <c r="AF73" i="82"/>
  <c r="Z73" i="82"/>
  <c r="V73" i="82"/>
  <c r="W73" i="82" s="1"/>
  <c r="R73" i="82"/>
  <c r="N73" i="82"/>
  <c r="J73" i="82"/>
  <c r="H73" i="82"/>
  <c r="G73" i="82"/>
  <c r="AF72" i="82"/>
  <c r="Z72" i="82"/>
  <c r="V72" i="82"/>
  <c r="W72" i="82" s="1"/>
  <c r="R72" i="82"/>
  <c r="N72" i="82"/>
  <c r="Q72" i="82" s="1"/>
  <c r="J72" i="82"/>
  <c r="H72" i="82"/>
  <c r="G72" i="82"/>
  <c r="AM71" i="82"/>
  <c r="AF71" i="82"/>
  <c r="Z71" i="82"/>
  <c r="V71" i="82"/>
  <c r="R71" i="82"/>
  <c r="N71" i="82"/>
  <c r="J71" i="82"/>
  <c r="Q71" i="82" s="1"/>
  <c r="S71" i="82" s="1"/>
  <c r="H71" i="82"/>
  <c r="G71" i="82"/>
  <c r="AF70" i="82"/>
  <c r="Z70" i="82"/>
  <c r="V70" i="82"/>
  <c r="R70" i="82"/>
  <c r="N70" i="82"/>
  <c r="J70" i="82"/>
  <c r="W70" i="82" s="1"/>
  <c r="H70" i="82"/>
  <c r="G70" i="82"/>
  <c r="AF69" i="82"/>
  <c r="Z69" i="82"/>
  <c r="R69" i="82"/>
  <c r="N69" i="82"/>
  <c r="AM69" i="82" s="1"/>
  <c r="J69" i="82"/>
  <c r="H69" i="82"/>
  <c r="G69" i="82"/>
  <c r="AF68" i="82"/>
  <c r="Z68" i="82"/>
  <c r="R68" i="82"/>
  <c r="N68" i="82"/>
  <c r="Q68" i="82" s="1"/>
  <c r="S68" i="82" s="1"/>
  <c r="J68" i="82"/>
  <c r="H68" i="82"/>
  <c r="G68" i="82"/>
  <c r="AF67" i="82"/>
  <c r="Z67" i="82"/>
  <c r="R67" i="82"/>
  <c r="N67" i="82"/>
  <c r="AM67" i="82" s="1"/>
  <c r="J67" i="82"/>
  <c r="H67" i="82"/>
  <c r="G67" i="82"/>
  <c r="AF66" i="82"/>
  <c r="Z66" i="82"/>
  <c r="R66" i="82"/>
  <c r="N66" i="82"/>
  <c r="Q66" i="82" s="1"/>
  <c r="S66" i="82" s="1"/>
  <c r="J66" i="82"/>
  <c r="H66" i="82"/>
  <c r="G66" i="82"/>
  <c r="AF65" i="82"/>
  <c r="Z65" i="82"/>
  <c r="R65" i="82"/>
  <c r="N65" i="82"/>
  <c r="AM65" i="82" s="1"/>
  <c r="J65" i="82"/>
  <c r="H65" i="82"/>
  <c r="G65" i="82"/>
  <c r="AF64" i="82"/>
  <c r="Z64" i="82"/>
  <c r="R64" i="82"/>
  <c r="N64" i="82"/>
  <c r="Q64" i="82" s="1"/>
  <c r="S64" i="82" s="1"/>
  <c r="J64" i="82"/>
  <c r="H64" i="82"/>
  <c r="G64" i="82"/>
  <c r="AF63" i="82"/>
  <c r="Z63" i="82"/>
  <c r="R63" i="82"/>
  <c r="N63" i="82"/>
  <c r="J63" i="82"/>
  <c r="H63" i="82"/>
  <c r="G63" i="82"/>
  <c r="AF62" i="82"/>
  <c r="Z62" i="82"/>
  <c r="R62" i="82"/>
  <c r="N62" i="82"/>
  <c r="J62" i="82"/>
  <c r="H62" i="82"/>
  <c r="G62" i="82"/>
  <c r="AF61" i="82"/>
  <c r="Z61" i="82"/>
  <c r="R61" i="82"/>
  <c r="N61" i="82"/>
  <c r="J61" i="82"/>
  <c r="H61" i="82"/>
  <c r="G61" i="82"/>
  <c r="AF60" i="82"/>
  <c r="Z60" i="82"/>
  <c r="R60" i="82"/>
  <c r="N60" i="82"/>
  <c r="J60" i="82"/>
  <c r="H60" i="82"/>
  <c r="G60" i="82"/>
  <c r="AF59" i="82"/>
  <c r="Z59" i="82"/>
  <c r="R59" i="82"/>
  <c r="N59" i="82"/>
  <c r="AM59" i="82" s="1"/>
  <c r="J59" i="82"/>
  <c r="H59" i="82"/>
  <c r="G59" i="82"/>
  <c r="AF58" i="82"/>
  <c r="Z58" i="82"/>
  <c r="V58" i="82"/>
  <c r="R58" i="82"/>
  <c r="N58" i="82"/>
  <c r="J58" i="82"/>
  <c r="H58" i="82"/>
  <c r="G58" i="82"/>
  <c r="AF57" i="82"/>
  <c r="Z57" i="82"/>
  <c r="V57" i="82"/>
  <c r="R57" i="82"/>
  <c r="N57" i="82"/>
  <c r="AM57" i="82" s="1"/>
  <c r="J57" i="82"/>
  <c r="Q57" i="82" s="1"/>
  <c r="S57" i="82" s="1"/>
  <c r="H57" i="82"/>
  <c r="G57" i="82"/>
  <c r="AF56" i="82"/>
  <c r="Z56" i="82"/>
  <c r="V56" i="82"/>
  <c r="R56" i="82"/>
  <c r="N56" i="82"/>
  <c r="J56" i="82"/>
  <c r="W56" i="82" s="1"/>
  <c r="H56" i="82"/>
  <c r="G56" i="82"/>
  <c r="AF55" i="82"/>
  <c r="Z55" i="82"/>
  <c r="V55" i="82"/>
  <c r="R55" i="82"/>
  <c r="N55" i="82"/>
  <c r="AM55" i="82" s="1"/>
  <c r="J55" i="82"/>
  <c r="W55" i="82" s="1"/>
  <c r="H55" i="82"/>
  <c r="G55" i="82"/>
  <c r="AF54" i="82"/>
  <c r="Z54" i="82"/>
  <c r="V54" i="82"/>
  <c r="R54" i="82"/>
  <c r="N54" i="82"/>
  <c r="AM54" i="82" s="1"/>
  <c r="J54" i="82"/>
  <c r="Q54" i="82" s="1"/>
  <c r="S54" i="82" s="1"/>
  <c r="H54" i="82"/>
  <c r="G54" i="82"/>
  <c r="AF53" i="82"/>
  <c r="Z53" i="82"/>
  <c r="V53" i="82"/>
  <c r="R53" i="82"/>
  <c r="N53" i="82"/>
  <c r="AM53" i="82" s="1"/>
  <c r="J53" i="82"/>
  <c r="W53" i="82" s="1"/>
  <c r="H53" i="82"/>
  <c r="G53" i="82"/>
  <c r="AF52" i="82"/>
  <c r="Z52" i="82"/>
  <c r="V52" i="82"/>
  <c r="R52" i="82"/>
  <c r="N52" i="82"/>
  <c r="AM52" i="82" s="1"/>
  <c r="J52" i="82"/>
  <c r="Q52" i="82" s="1"/>
  <c r="S52" i="82" s="1"/>
  <c r="H52" i="82"/>
  <c r="G52" i="82"/>
  <c r="AF51" i="82"/>
  <c r="Z51" i="82"/>
  <c r="V51" i="82"/>
  <c r="R51" i="82"/>
  <c r="N51" i="82"/>
  <c r="AM51" i="82" s="1"/>
  <c r="J51" i="82"/>
  <c r="W51" i="82" s="1"/>
  <c r="H51" i="82"/>
  <c r="G51" i="82"/>
  <c r="AF50" i="82"/>
  <c r="Z50" i="82"/>
  <c r="V50" i="82"/>
  <c r="R50" i="82"/>
  <c r="N50" i="82"/>
  <c r="AM50" i="82" s="1"/>
  <c r="J50" i="82"/>
  <c r="Q50" i="82" s="1"/>
  <c r="S50" i="82" s="1"/>
  <c r="H50" i="82"/>
  <c r="G50" i="82"/>
  <c r="AF49" i="82"/>
  <c r="AF109" i="82" s="1"/>
  <c r="Z49" i="82"/>
  <c r="V49" i="82"/>
  <c r="W49" i="82" s="1"/>
  <c r="R49" i="82"/>
  <c r="R109" i="82" s="1"/>
  <c r="N49" i="82"/>
  <c r="J49" i="82"/>
  <c r="J109" i="82" s="1"/>
  <c r="H49" i="82"/>
  <c r="G49" i="82"/>
  <c r="AR48" i="82"/>
  <c r="AQ48" i="82"/>
  <c r="AN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AM48" i="82" s="1"/>
  <c r="J48" i="82"/>
  <c r="Q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AM47" i="82" s="1"/>
  <c r="J47" i="82"/>
  <c r="H47" i="82"/>
  <c r="G47" i="82"/>
  <c r="V46" i="82"/>
  <c r="T46" i="82"/>
  <c r="H46" i="82"/>
  <c r="G46" i="82"/>
  <c r="AF45" i="82"/>
  <c r="Z45" i="82"/>
  <c r="V45" i="82"/>
  <c r="R45" i="82"/>
  <c r="N45" i="82"/>
  <c r="AM45" i="82" s="1"/>
  <c r="J45" i="82"/>
  <c r="H45" i="82"/>
  <c r="G45" i="82"/>
  <c r="AF44" i="82"/>
  <c r="Z44" i="82"/>
  <c r="V44" i="82"/>
  <c r="R44" i="82"/>
  <c r="N44" i="82"/>
  <c r="AM44" i="82" s="1"/>
  <c r="J44" i="82"/>
  <c r="H44" i="82"/>
  <c r="G44" i="82"/>
  <c r="AF43" i="82"/>
  <c r="Z43" i="82"/>
  <c r="W43" i="82"/>
  <c r="AR43" i="82" s="1"/>
  <c r="V43" i="82"/>
  <c r="R43" i="82"/>
  <c r="N43" i="82"/>
  <c r="AM43" i="82" s="1"/>
  <c r="J43" i="82"/>
  <c r="H43" i="82"/>
  <c r="G43" i="82"/>
  <c r="AF42" i="82"/>
  <c r="Z42" i="82"/>
  <c r="W42" i="82"/>
  <c r="AR42" i="82" s="1"/>
  <c r="V42" i="82"/>
  <c r="R42" i="82"/>
  <c r="N42" i="82"/>
  <c r="J42" i="82"/>
  <c r="AL42" i="82" s="1"/>
  <c r="H42" i="82"/>
  <c r="G42" i="82"/>
  <c r="AF41" i="82"/>
  <c r="Z41" i="82"/>
  <c r="V41" i="82"/>
  <c r="W41" i="82" s="1"/>
  <c r="R41" i="82"/>
  <c r="N41" i="82"/>
  <c r="AM41" i="82" s="1"/>
  <c r="J41" i="82"/>
  <c r="H41" i="82"/>
  <c r="G41" i="82"/>
  <c r="AF40" i="82"/>
  <c r="Z40" i="82"/>
  <c r="V40" i="82"/>
  <c r="W40" i="82" s="1"/>
  <c r="R40" i="82"/>
  <c r="N40" i="82"/>
  <c r="J40" i="82"/>
  <c r="H40" i="82"/>
  <c r="G40" i="82"/>
  <c r="AF39" i="82"/>
  <c r="Z39" i="82"/>
  <c r="V39" i="82"/>
  <c r="W39" i="82" s="1"/>
  <c r="R39" i="82"/>
  <c r="N39" i="82"/>
  <c r="AM39" i="82" s="1"/>
  <c r="J39" i="82"/>
  <c r="H39" i="82"/>
  <c r="G39" i="82"/>
  <c r="AF38" i="82"/>
  <c r="Z38" i="82"/>
  <c r="V38" i="82"/>
  <c r="W38" i="82" s="1"/>
  <c r="R38" i="82"/>
  <c r="N38" i="82"/>
  <c r="AM38" i="82" s="1"/>
  <c r="J38" i="82"/>
  <c r="H38" i="82"/>
  <c r="G38" i="82"/>
  <c r="AF37" i="82"/>
  <c r="Z37" i="82"/>
  <c r="V37" i="82"/>
  <c r="W37" i="82" s="1"/>
  <c r="R37" i="82"/>
  <c r="N37" i="82"/>
  <c r="AM37" i="82" s="1"/>
  <c r="J37" i="82"/>
  <c r="H37" i="82"/>
  <c r="G37" i="82"/>
  <c r="AF36" i="82"/>
  <c r="Z36" i="82"/>
  <c r="V36" i="82"/>
  <c r="W36" i="82" s="1"/>
  <c r="R36" i="82"/>
  <c r="N36" i="82"/>
  <c r="AM36" i="82" s="1"/>
  <c r="J36" i="82"/>
  <c r="H36" i="82"/>
  <c r="G36" i="82"/>
  <c r="AF35" i="82"/>
  <c r="Z35" i="82"/>
  <c r="V35" i="82"/>
  <c r="W35" i="82" s="1"/>
  <c r="R35" i="82"/>
  <c r="N35" i="82"/>
  <c r="AM35" i="82" s="1"/>
  <c r="J35" i="82"/>
  <c r="H35" i="82"/>
  <c r="G35" i="82"/>
  <c r="AF34" i="82"/>
  <c r="Z34" i="82"/>
  <c r="V34" i="82"/>
  <c r="R34" i="82"/>
  <c r="N34" i="82"/>
  <c r="AM34" i="82" s="1"/>
  <c r="J34" i="82"/>
  <c r="Q34" i="82" s="1"/>
  <c r="H34" i="82"/>
  <c r="G34" i="82"/>
  <c r="AF33" i="82"/>
  <c r="Z33" i="82"/>
  <c r="V33" i="82"/>
  <c r="R33" i="82"/>
  <c r="N33" i="82"/>
  <c r="AM33" i="82" s="1"/>
  <c r="J33" i="82"/>
  <c r="H33" i="82"/>
  <c r="G33" i="82"/>
  <c r="AF32" i="82"/>
  <c r="Z32" i="82"/>
  <c r="V32" i="82"/>
  <c r="W32" i="82" s="1"/>
  <c r="R32" i="82"/>
  <c r="N32" i="82"/>
  <c r="AM32" i="82" s="1"/>
  <c r="J32" i="82"/>
  <c r="Q32" i="82" s="1"/>
  <c r="H32" i="82"/>
  <c r="G32" i="82"/>
  <c r="AF31" i="82"/>
  <c r="Z31" i="82"/>
  <c r="R31" i="82"/>
  <c r="N31" i="82"/>
  <c r="AM31" i="82" s="1"/>
  <c r="J31" i="82"/>
  <c r="H31" i="82"/>
  <c r="G31" i="82"/>
  <c r="AF30" i="82"/>
  <c r="Z30" i="82"/>
  <c r="R30" i="82"/>
  <c r="N30" i="82"/>
  <c r="Q30" i="82" s="1"/>
  <c r="S30" i="82" s="1"/>
  <c r="J30" i="82"/>
  <c r="H30" i="82"/>
  <c r="G30" i="82"/>
  <c r="AF29" i="82"/>
  <c r="Z29" i="82"/>
  <c r="R29" i="82"/>
  <c r="N29" i="82"/>
  <c r="AM29" i="82" s="1"/>
  <c r="J29" i="82"/>
  <c r="H29" i="82"/>
  <c r="G29" i="82"/>
  <c r="AF28" i="82"/>
  <c r="Z28" i="82"/>
  <c r="R28" i="82"/>
  <c r="N28" i="82"/>
  <c r="Q28" i="82" s="1"/>
  <c r="S28" i="82" s="1"/>
  <c r="J28" i="82"/>
  <c r="H28" i="82"/>
  <c r="G28" i="82"/>
  <c r="AF27" i="82"/>
  <c r="Z27" i="82"/>
  <c r="R27" i="82"/>
  <c r="N27" i="82"/>
  <c r="AM27" i="82" s="1"/>
  <c r="J27" i="82"/>
  <c r="H27" i="82"/>
  <c r="G27" i="82"/>
  <c r="AF26" i="82"/>
  <c r="Z26" i="82"/>
  <c r="R26" i="82"/>
  <c r="N26" i="82"/>
  <c r="AM26" i="82" s="1"/>
  <c r="J26" i="82"/>
  <c r="H26" i="82"/>
  <c r="G26" i="82"/>
  <c r="AF25" i="82"/>
  <c r="Z25" i="82"/>
  <c r="R25" i="82"/>
  <c r="N25" i="82"/>
  <c r="AM25" i="82" s="1"/>
  <c r="J25" i="82"/>
  <c r="H25" i="82"/>
  <c r="G25" i="82"/>
  <c r="AR24" i="82"/>
  <c r="AF24" i="82"/>
  <c r="Z24" i="82"/>
  <c r="W24" i="82"/>
  <c r="AL24" i="82" s="1"/>
  <c r="V24" i="82"/>
  <c r="R24" i="82"/>
  <c r="Q24" i="82"/>
  <c r="S24" i="82" s="1"/>
  <c r="H24" i="82"/>
  <c r="G24" i="82"/>
  <c r="AF23" i="82"/>
  <c r="Z23" i="82"/>
  <c r="W23" i="82"/>
  <c r="AR23" i="82" s="1"/>
  <c r="V23" i="82"/>
  <c r="R23" i="82"/>
  <c r="AM23" i="82"/>
  <c r="Q23" i="82"/>
  <c r="S23" i="82" s="1"/>
  <c r="H23" i="82"/>
  <c r="G23" i="82"/>
  <c r="AF22" i="82"/>
  <c r="Z22" i="82"/>
  <c r="W22" i="82"/>
  <c r="AR22" i="82" s="1"/>
  <c r="V22" i="82"/>
  <c r="R22" i="82"/>
  <c r="Q22" i="82"/>
  <c r="S22" i="82" s="1"/>
  <c r="H22" i="82"/>
  <c r="G22" i="82"/>
  <c r="AF21" i="82"/>
  <c r="Z21" i="82"/>
  <c r="R21" i="82"/>
  <c r="N21" i="82"/>
  <c r="V21" i="82" s="1"/>
  <c r="W21" i="82" s="1"/>
  <c r="J21" i="82"/>
  <c r="H21" i="82"/>
  <c r="G21" i="82"/>
  <c r="AR20" i="82"/>
  <c r="AF20" i="82"/>
  <c r="Z20" i="82"/>
  <c r="Y20" i="82"/>
  <c r="AA20" i="82" s="1"/>
  <c r="W20" i="82"/>
  <c r="AL20" i="82" s="1"/>
  <c r="V20" i="82"/>
  <c r="R20" i="82"/>
  <c r="AM20" i="82"/>
  <c r="Q20" i="82"/>
  <c r="S20" i="82" s="1"/>
  <c r="H20" i="82"/>
  <c r="G20" i="82"/>
  <c r="AF19" i="82"/>
  <c r="Z19" i="82"/>
  <c r="V19" i="82"/>
  <c r="W19" i="82" s="1"/>
  <c r="R19" i="82"/>
  <c r="Q19" i="82"/>
  <c r="AM19" i="82"/>
  <c r="H19" i="82"/>
  <c r="G19" i="82"/>
  <c r="AF18" i="82"/>
  <c r="Z18" i="82"/>
  <c r="V18" i="82"/>
  <c r="W18" i="82" s="1"/>
  <c r="R18" i="82"/>
  <c r="AM18" i="82"/>
  <c r="Q18" i="82"/>
  <c r="H18" i="82"/>
  <c r="G18" i="82"/>
  <c r="AF17" i="82"/>
  <c r="Z17" i="82"/>
  <c r="V17" i="82"/>
  <c r="W17" i="82" s="1"/>
  <c r="R17" i="82"/>
  <c r="Q17" i="82"/>
  <c r="AM17" i="82"/>
  <c r="H17" i="82"/>
  <c r="G17" i="82"/>
  <c r="AF16" i="82"/>
  <c r="Z16" i="82"/>
  <c r="V16" i="82"/>
  <c r="W16" i="82" s="1"/>
  <c r="R16" i="82"/>
  <c r="AM16" i="82"/>
  <c r="Q16" i="82"/>
  <c r="H16" i="82"/>
  <c r="G16" i="82"/>
  <c r="AF15" i="82"/>
  <c r="Z15" i="82"/>
  <c r="W15" i="82"/>
  <c r="AQ15" i="82" s="1"/>
  <c r="V15" i="82"/>
  <c r="R15" i="82"/>
  <c r="Q15" i="82"/>
  <c r="S15" i="82" s="1"/>
  <c r="AM15" i="82"/>
  <c r="H15" i="82"/>
  <c r="G15" i="82"/>
  <c r="AF14" i="82"/>
  <c r="Z14" i="82"/>
  <c r="W14" i="82"/>
  <c r="AR14" i="82" s="1"/>
  <c r="V14" i="82"/>
  <c r="R14" i="82"/>
  <c r="AM14" i="82"/>
  <c r="Q14" i="82"/>
  <c r="S14" i="82" s="1"/>
  <c r="H14" i="82"/>
  <c r="G14" i="82"/>
  <c r="AF13" i="82"/>
  <c r="Z13" i="82"/>
  <c r="W13" i="82"/>
  <c r="AR13" i="82" s="1"/>
  <c r="V13" i="82"/>
  <c r="R13" i="82"/>
  <c r="AM13" i="82"/>
  <c r="H13" i="82"/>
  <c r="G13" i="82"/>
  <c r="AF12" i="82"/>
  <c r="Z12" i="82"/>
  <c r="V12" i="82"/>
  <c r="W12" i="82" s="1"/>
  <c r="R12" i="82"/>
  <c r="AM12" i="82"/>
  <c r="Q12" i="82"/>
  <c r="H12" i="82"/>
  <c r="G12" i="82"/>
  <c r="AF11" i="82"/>
  <c r="Z11" i="82"/>
  <c r="V11" i="82"/>
  <c r="W11" i="82" s="1"/>
  <c r="R11" i="82"/>
  <c r="AM11" i="82"/>
  <c r="H11" i="82"/>
  <c r="G11" i="82"/>
  <c r="AF10" i="82"/>
  <c r="Z10" i="82"/>
  <c r="V10" i="82"/>
  <c r="W10" i="82" s="1"/>
  <c r="R10" i="82"/>
  <c r="AM10" i="82"/>
  <c r="Q10" i="82"/>
  <c r="H10" i="82"/>
  <c r="G10" i="82"/>
  <c r="AF9" i="82"/>
  <c r="Z9" i="82"/>
  <c r="V9" i="82"/>
  <c r="W9" i="82" s="1"/>
  <c r="R9" i="82"/>
  <c r="R108" i="82" s="1"/>
  <c r="AM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W8" i="82"/>
  <c r="V8" i="82"/>
  <c r="T8" i="82"/>
  <c r="R8" i="82"/>
  <c r="N8" i="82"/>
  <c r="AM8" i="82" s="1"/>
  <c r="J8" i="82"/>
  <c r="Q8" i="82" s="1"/>
  <c r="H8" i="82"/>
  <c r="G8" i="82"/>
  <c r="AR7" i="82"/>
  <c r="AQ7" i="82"/>
  <c r="AN7" i="82"/>
  <c r="AL7" i="82"/>
  <c r="AJ7" i="82"/>
  <c r="AI7" i="82"/>
  <c r="AH7" i="82"/>
  <c r="AF7" i="82"/>
  <c r="Z7" i="82"/>
  <c r="Y7" i="82"/>
  <c r="W7" i="82"/>
  <c r="V7" i="82"/>
  <c r="T7" i="82"/>
  <c r="R7" i="82"/>
  <c r="N7" i="82"/>
  <c r="AM7" i="82" s="1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D437" i="75"/>
  <c r="AC437" i="75"/>
  <c r="Z437" i="75"/>
  <c r="Y437" i="75"/>
  <c r="W437" i="75"/>
  <c r="V437" i="75"/>
  <c r="U437" i="75"/>
  <c r="Q437" i="75"/>
  <c r="M437" i="75"/>
  <c r="AR437" i="75" s="1"/>
  <c r="I437" i="75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Q435" i="75"/>
  <c r="AO435" i="75"/>
  <c r="AN435" i="75"/>
  <c r="AM435" i="75"/>
  <c r="AL435" i="75"/>
  <c r="AI435" i="75"/>
  <c r="AD435" i="75"/>
  <c r="AC435" i="75"/>
  <c r="Z435" i="75"/>
  <c r="Y435" i="75"/>
  <c r="W435" i="75"/>
  <c r="V435" i="75"/>
  <c r="U435" i="75"/>
  <c r="Q435" i="75"/>
  <c r="M435" i="75"/>
  <c r="AR435" i="75" s="1"/>
  <c r="I435" i="75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Q433" i="75"/>
  <c r="AO433" i="75"/>
  <c r="AN433" i="75"/>
  <c r="AM433" i="75"/>
  <c r="AL433" i="75"/>
  <c r="AI433" i="75"/>
  <c r="AD433" i="75"/>
  <c r="AC433" i="75"/>
  <c r="Z433" i="75"/>
  <c r="Y433" i="75"/>
  <c r="W433" i="75"/>
  <c r="V433" i="75"/>
  <c r="U433" i="75"/>
  <c r="Q433" i="75"/>
  <c r="M433" i="75"/>
  <c r="AR433" i="75" s="1"/>
  <c r="I433" i="75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Q431" i="75"/>
  <c r="AO431" i="75"/>
  <c r="AN431" i="75"/>
  <c r="AM431" i="75"/>
  <c r="AL431" i="75"/>
  <c r="AI431" i="75"/>
  <c r="AD431" i="75"/>
  <c r="AC431" i="75"/>
  <c r="Z431" i="75"/>
  <c r="Y431" i="75"/>
  <c r="W431" i="75"/>
  <c r="V431" i="75"/>
  <c r="U431" i="75"/>
  <c r="Q431" i="75"/>
  <c r="M431" i="75"/>
  <c r="AR431" i="75" s="1"/>
  <c r="I431" i="75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P430" i="75" s="1"/>
  <c r="R430" i="75" s="1"/>
  <c r="AW429" i="75"/>
  <c r="AV429" i="75"/>
  <c r="AS429" i="75"/>
  <c r="AQ429" i="75"/>
  <c r="AO429" i="75"/>
  <c r="AN429" i="75"/>
  <c r="AM429" i="75"/>
  <c r="AL429" i="75"/>
  <c r="AI429" i="75"/>
  <c r="AD429" i="75"/>
  <c r="AC429" i="75"/>
  <c r="Z429" i="75"/>
  <c r="Y429" i="75"/>
  <c r="W429" i="75"/>
  <c r="V429" i="75"/>
  <c r="U429" i="75"/>
  <c r="Q429" i="75"/>
  <c r="M429" i="75"/>
  <c r="AR429" i="75" s="1"/>
  <c r="I429" i="75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Q427" i="75"/>
  <c r="AO427" i="75"/>
  <c r="AN427" i="75"/>
  <c r="AM427" i="75"/>
  <c r="AL427" i="75"/>
  <c r="AI427" i="75"/>
  <c r="AD427" i="75"/>
  <c r="AC427" i="75"/>
  <c r="Z427" i="75"/>
  <c r="Y427" i="75"/>
  <c r="W427" i="75"/>
  <c r="V427" i="75"/>
  <c r="U427" i="75"/>
  <c r="Q427" i="75"/>
  <c r="M427" i="75"/>
  <c r="AR427" i="75" s="1"/>
  <c r="I427" i="75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P426" i="75" s="1"/>
  <c r="R426" i="75" s="1"/>
  <c r="AW425" i="75"/>
  <c r="AV425" i="75"/>
  <c r="AS425" i="75"/>
  <c r="AQ425" i="75"/>
  <c r="AO425" i="75"/>
  <c r="AN425" i="75"/>
  <c r="AM425" i="75"/>
  <c r="AL425" i="75"/>
  <c r="AI425" i="75"/>
  <c r="AD425" i="75"/>
  <c r="AC425" i="75"/>
  <c r="Z425" i="75"/>
  <c r="Y425" i="75"/>
  <c r="W425" i="75"/>
  <c r="V425" i="75"/>
  <c r="U425" i="75"/>
  <c r="Q425" i="75"/>
  <c r="M425" i="75"/>
  <c r="AR425" i="75" s="1"/>
  <c r="I425" i="75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Q423" i="75"/>
  <c r="AO423" i="75"/>
  <c r="AN423" i="75"/>
  <c r="AM423" i="75"/>
  <c r="AL423" i="75"/>
  <c r="AI423" i="75"/>
  <c r="AD423" i="75"/>
  <c r="AC423" i="75"/>
  <c r="Z423" i="75"/>
  <c r="Y423" i="75"/>
  <c r="W423" i="75"/>
  <c r="V423" i="75"/>
  <c r="U423" i="75"/>
  <c r="Q423" i="75"/>
  <c r="M423" i="75"/>
  <c r="AR423" i="75" s="1"/>
  <c r="I423" i="75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P422" i="75" s="1"/>
  <c r="R422" i="75" s="1"/>
  <c r="AW421" i="75"/>
  <c r="AV421" i="75"/>
  <c r="AS421" i="75"/>
  <c r="AQ421" i="75"/>
  <c r="AO421" i="75"/>
  <c r="AN421" i="75"/>
  <c r="AM421" i="75"/>
  <c r="AL421" i="75"/>
  <c r="AI421" i="75"/>
  <c r="AD421" i="75"/>
  <c r="AC421" i="75"/>
  <c r="Z421" i="75"/>
  <c r="Y421" i="75"/>
  <c r="W421" i="75"/>
  <c r="V421" i="75"/>
  <c r="U421" i="75"/>
  <c r="Q421" i="75"/>
  <c r="M421" i="75"/>
  <c r="AR421" i="75" s="1"/>
  <c r="I421" i="75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Q419" i="75"/>
  <c r="AO419" i="75"/>
  <c r="AN419" i="75"/>
  <c r="AM419" i="75"/>
  <c r="AL419" i="75"/>
  <c r="AI419" i="75"/>
  <c r="AD419" i="75"/>
  <c r="AC419" i="75"/>
  <c r="Z419" i="75"/>
  <c r="Y419" i="75"/>
  <c r="W419" i="75"/>
  <c r="V419" i="75"/>
  <c r="U419" i="75"/>
  <c r="Q419" i="75"/>
  <c r="M419" i="75"/>
  <c r="AR419" i="75" s="1"/>
  <c r="I419" i="75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M417" i="75"/>
  <c r="AR417" i="75" s="1"/>
  <c r="I417" i="75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P416" i="75" s="1"/>
  <c r="R416" i="75" s="1"/>
  <c r="AW415" i="75"/>
  <c r="AV415" i="75"/>
  <c r="AS415" i="75"/>
  <c r="AQ415" i="75"/>
  <c r="AO415" i="75"/>
  <c r="AN415" i="75"/>
  <c r="AM415" i="75"/>
  <c r="AL415" i="75"/>
  <c r="AI415" i="75"/>
  <c r="AD415" i="75"/>
  <c r="AC415" i="75"/>
  <c r="Z415" i="75"/>
  <c r="Y415" i="75"/>
  <c r="W415" i="75"/>
  <c r="V415" i="75"/>
  <c r="U415" i="75"/>
  <c r="Q415" i="75"/>
  <c r="M415" i="75"/>
  <c r="AR415" i="75" s="1"/>
  <c r="I415" i="75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Q413" i="75"/>
  <c r="AO413" i="75"/>
  <c r="AN413" i="75"/>
  <c r="AM413" i="75"/>
  <c r="AL413" i="75"/>
  <c r="AI413" i="75"/>
  <c r="AD413" i="75"/>
  <c r="AC413" i="75"/>
  <c r="Z413" i="75"/>
  <c r="Y413" i="75"/>
  <c r="W413" i="75"/>
  <c r="V413" i="75"/>
  <c r="U413" i="75"/>
  <c r="Q413" i="75"/>
  <c r="M413" i="75"/>
  <c r="AR413" i="75" s="1"/>
  <c r="I413" i="75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Q411" i="75"/>
  <c r="AO411" i="75"/>
  <c r="AN411" i="75"/>
  <c r="AM411" i="75"/>
  <c r="AL411" i="75"/>
  <c r="AI411" i="75"/>
  <c r="AD411" i="75"/>
  <c r="AC411" i="75"/>
  <c r="Z411" i="75"/>
  <c r="Y411" i="75"/>
  <c r="W411" i="75"/>
  <c r="V411" i="75"/>
  <c r="U411" i="75"/>
  <c r="Q411" i="75"/>
  <c r="M411" i="75"/>
  <c r="AR411" i="75" s="1"/>
  <c r="I411" i="75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P410" i="75" s="1"/>
  <c r="R410" i="75" s="1"/>
  <c r="AW409" i="75"/>
  <c r="AV409" i="75"/>
  <c r="AS409" i="75"/>
  <c r="AQ409" i="75"/>
  <c r="AO409" i="75"/>
  <c r="AN409" i="75"/>
  <c r="AM409" i="75"/>
  <c r="AL409" i="75"/>
  <c r="AI409" i="75"/>
  <c r="AD409" i="75"/>
  <c r="AC409" i="75"/>
  <c r="Z409" i="75"/>
  <c r="Y409" i="75"/>
  <c r="W409" i="75"/>
  <c r="V409" i="75"/>
  <c r="U409" i="75"/>
  <c r="Q409" i="75"/>
  <c r="M409" i="75"/>
  <c r="AR409" i="75" s="1"/>
  <c r="I409" i="75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P408" i="75" s="1"/>
  <c r="R408" i="75" s="1"/>
  <c r="AW407" i="75"/>
  <c r="AV407" i="75"/>
  <c r="AS407" i="75"/>
  <c r="AQ407" i="75"/>
  <c r="AO407" i="75"/>
  <c r="AN407" i="75"/>
  <c r="AM407" i="75"/>
  <c r="AL407" i="75"/>
  <c r="AI407" i="75"/>
  <c r="AD407" i="75"/>
  <c r="AC407" i="75"/>
  <c r="Z407" i="75"/>
  <c r="Y407" i="75"/>
  <c r="W407" i="75"/>
  <c r="V407" i="75"/>
  <c r="U407" i="75"/>
  <c r="Q407" i="75"/>
  <c r="M407" i="75"/>
  <c r="AR407" i="75" s="1"/>
  <c r="I407" i="75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D405" i="75"/>
  <c r="AC405" i="75"/>
  <c r="Z405" i="75"/>
  <c r="Y405" i="75"/>
  <c r="W405" i="75"/>
  <c r="V405" i="75"/>
  <c r="U405" i="75"/>
  <c r="Q405" i="75"/>
  <c r="M405" i="75"/>
  <c r="AR405" i="75" s="1"/>
  <c r="I405" i="75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Q403" i="75"/>
  <c r="AO403" i="75"/>
  <c r="AN403" i="75"/>
  <c r="AM403" i="75"/>
  <c r="AL403" i="75"/>
  <c r="AI403" i="75"/>
  <c r="AD403" i="75"/>
  <c r="AC403" i="75"/>
  <c r="Z403" i="75"/>
  <c r="Y403" i="75"/>
  <c r="W403" i="75"/>
  <c r="V403" i="75"/>
  <c r="U403" i="75"/>
  <c r="Q403" i="75"/>
  <c r="M403" i="75"/>
  <c r="AR403" i="75" s="1"/>
  <c r="I403" i="75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Q401" i="75"/>
  <c r="AO401" i="75"/>
  <c r="AN401" i="75"/>
  <c r="AM401" i="75"/>
  <c r="AL401" i="75"/>
  <c r="AI401" i="75"/>
  <c r="AD401" i="75"/>
  <c r="AC401" i="75"/>
  <c r="Z401" i="75"/>
  <c r="Y401" i="75"/>
  <c r="W401" i="75"/>
  <c r="V401" i="75"/>
  <c r="U401" i="75"/>
  <c r="Q401" i="75"/>
  <c r="M401" i="75"/>
  <c r="AR401" i="75" s="1"/>
  <c r="I401" i="75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Q399" i="75"/>
  <c r="AO399" i="75"/>
  <c r="AN399" i="75"/>
  <c r="AM399" i="75"/>
  <c r="AL399" i="75"/>
  <c r="AI399" i="75"/>
  <c r="AD399" i="75"/>
  <c r="AC399" i="75"/>
  <c r="Z399" i="75"/>
  <c r="Y399" i="75"/>
  <c r="W399" i="75"/>
  <c r="V399" i="75"/>
  <c r="U399" i="75"/>
  <c r="Q399" i="75"/>
  <c r="M399" i="75"/>
  <c r="AR399" i="75" s="1"/>
  <c r="I399" i="75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Q397" i="75"/>
  <c r="AO397" i="75"/>
  <c r="AN397" i="75"/>
  <c r="AM397" i="75"/>
  <c r="AL397" i="75"/>
  <c r="AI397" i="75"/>
  <c r="AD397" i="75"/>
  <c r="AC397" i="75"/>
  <c r="Z397" i="75"/>
  <c r="Y397" i="75"/>
  <c r="W397" i="75"/>
  <c r="V397" i="75"/>
  <c r="U397" i="75"/>
  <c r="Q397" i="75"/>
  <c r="M397" i="75"/>
  <c r="AR397" i="75" s="1"/>
  <c r="I397" i="75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Q395" i="75"/>
  <c r="AO395" i="75"/>
  <c r="AN395" i="75"/>
  <c r="AM395" i="75"/>
  <c r="AL395" i="75"/>
  <c r="AI395" i="75"/>
  <c r="AD395" i="75"/>
  <c r="AC395" i="75"/>
  <c r="Z395" i="75"/>
  <c r="Y395" i="75"/>
  <c r="W395" i="75"/>
  <c r="V395" i="75"/>
  <c r="U395" i="75"/>
  <c r="Q395" i="75"/>
  <c r="M395" i="75"/>
  <c r="AR395" i="75" s="1"/>
  <c r="I395" i="75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D393" i="75"/>
  <c r="AC393" i="75"/>
  <c r="Z393" i="75"/>
  <c r="Y393" i="75"/>
  <c r="W393" i="75"/>
  <c r="V393" i="75"/>
  <c r="U393" i="75"/>
  <c r="Q393" i="75"/>
  <c r="M393" i="75"/>
  <c r="AR393" i="75" s="1"/>
  <c r="I393" i="75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Q391" i="75"/>
  <c r="AO391" i="75"/>
  <c r="AN391" i="75"/>
  <c r="AM391" i="75"/>
  <c r="AL391" i="75"/>
  <c r="AI391" i="75"/>
  <c r="AD391" i="75"/>
  <c r="AC391" i="75"/>
  <c r="Z391" i="75"/>
  <c r="Y391" i="75"/>
  <c r="W391" i="75"/>
  <c r="V391" i="75"/>
  <c r="U391" i="75"/>
  <c r="Q391" i="75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Q389" i="75"/>
  <c r="AO389" i="75"/>
  <c r="AN389" i="75"/>
  <c r="AM389" i="75"/>
  <c r="AL389" i="75"/>
  <c r="AI389" i="75"/>
  <c r="AD389" i="75"/>
  <c r="AC389" i="75"/>
  <c r="Z389" i="75"/>
  <c r="Y389" i="75"/>
  <c r="W389" i="75"/>
  <c r="V389" i="75"/>
  <c r="U389" i="75"/>
  <c r="Q389" i="75"/>
  <c r="M389" i="75"/>
  <c r="AR389" i="75" s="1"/>
  <c r="I389" i="75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Q387" i="75"/>
  <c r="AO387" i="75"/>
  <c r="AN387" i="75"/>
  <c r="AM387" i="75"/>
  <c r="AL387" i="75"/>
  <c r="AI387" i="75"/>
  <c r="AD387" i="75"/>
  <c r="AC387" i="75"/>
  <c r="Z387" i="75"/>
  <c r="Y387" i="75"/>
  <c r="W387" i="75"/>
  <c r="V387" i="75"/>
  <c r="U387" i="75"/>
  <c r="Q387" i="75"/>
  <c r="M387" i="75"/>
  <c r="AR387" i="75" s="1"/>
  <c r="I387" i="75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Q385" i="75"/>
  <c r="AO385" i="75"/>
  <c r="AN385" i="75"/>
  <c r="AM385" i="75"/>
  <c r="AL385" i="75"/>
  <c r="AI385" i="75"/>
  <c r="AD385" i="75"/>
  <c r="AC385" i="75"/>
  <c r="Z385" i="75"/>
  <c r="Y385" i="75"/>
  <c r="W385" i="75"/>
  <c r="V385" i="75"/>
  <c r="U385" i="75"/>
  <c r="Q385" i="75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M383" i="75"/>
  <c r="AR383" i="75" s="1"/>
  <c r="I383" i="75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Q381" i="75"/>
  <c r="AO381" i="75"/>
  <c r="AN381" i="75"/>
  <c r="AM381" i="75"/>
  <c r="AL381" i="75"/>
  <c r="AI381" i="75"/>
  <c r="AD381" i="75"/>
  <c r="AC381" i="75"/>
  <c r="Z381" i="75"/>
  <c r="Y381" i="75"/>
  <c r="W381" i="75"/>
  <c r="V381" i="75"/>
  <c r="U381" i="75"/>
  <c r="Q381" i="75"/>
  <c r="M381" i="75"/>
  <c r="AR381" i="75" s="1"/>
  <c r="I381" i="75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Q379" i="75"/>
  <c r="AO379" i="75"/>
  <c r="AN379" i="75"/>
  <c r="AM379" i="75"/>
  <c r="AL379" i="75"/>
  <c r="AI379" i="75"/>
  <c r="AD379" i="75"/>
  <c r="AC379" i="75"/>
  <c r="Z379" i="75"/>
  <c r="Y379" i="75"/>
  <c r="W379" i="75"/>
  <c r="V379" i="75"/>
  <c r="U379" i="75"/>
  <c r="Q379" i="75"/>
  <c r="M379" i="75"/>
  <c r="AR379" i="75" s="1"/>
  <c r="I379" i="75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Q377" i="75"/>
  <c r="AO377" i="75"/>
  <c r="AN377" i="75"/>
  <c r="AM377" i="75"/>
  <c r="AL377" i="75"/>
  <c r="AI377" i="75"/>
  <c r="AD377" i="75"/>
  <c r="AC377" i="75"/>
  <c r="Z377" i="75"/>
  <c r="Y377" i="75"/>
  <c r="W377" i="75"/>
  <c r="V377" i="75"/>
  <c r="U377" i="75"/>
  <c r="Q377" i="75"/>
  <c r="M377" i="75"/>
  <c r="AR377" i="75" s="1"/>
  <c r="I377" i="75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Q375" i="75"/>
  <c r="AO375" i="75"/>
  <c r="AN375" i="75"/>
  <c r="AM375" i="75"/>
  <c r="AL375" i="75"/>
  <c r="AI375" i="75"/>
  <c r="AD375" i="75"/>
  <c r="AC375" i="75"/>
  <c r="Z375" i="75"/>
  <c r="Y375" i="75"/>
  <c r="W375" i="75"/>
  <c r="V375" i="75"/>
  <c r="U375" i="75"/>
  <c r="Q375" i="75"/>
  <c r="M375" i="75"/>
  <c r="AR375" i="75" s="1"/>
  <c r="I375" i="75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D373" i="75"/>
  <c r="AC373" i="75"/>
  <c r="Z373" i="75"/>
  <c r="Y373" i="75"/>
  <c r="W373" i="75"/>
  <c r="V373" i="75"/>
  <c r="U373" i="75"/>
  <c r="Q373" i="75"/>
  <c r="M373" i="75"/>
  <c r="AR373" i="75" s="1"/>
  <c r="I373" i="75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Q371" i="75"/>
  <c r="AO371" i="75"/>
  <c r="AN371" i="75"/>
  <c r="AM371" i="75"/>
  <c r="AL371" i="75"/>
  <c r="AI371" i="75"/>
  <c r="AD371" i="75"/>
  <c r="AC371" i="75"/>
  <c r="Z371" i="75"/>
  <c r="Y371" i="75"/>
  <c r="W371" i="75"/>
  <c r="V371" i="75"/>
  <c r="U371" i="75"/>
  <c r="Q371" i="75"/>
  <c r="M371" i="75"/>
  <c r="AR371" i="75" s="1"/>
  <c r="I371" i="75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Q369" i="75"/>
  <c r="AO369" i="75"/>
  <c r="AN369" i="75"/>
  <c r="AM369" i="75"/>
  <c r="AL369" i="75"/>
  <c r="AI369" i="75"/>
  <c r="AD369" i="75"/>
  <c r="AC369" i="75"/>
  <c r="Z369" i="75"/>
  <c r="Y369" i="75"/>
  <c r="W369" i="75"/>
  <c r="V369" i="75"/>
  <c r="U369" i="75"/>
  <c r="Q369" i="75"/>
  <c r="M369" i="75"/>
  <c r="AR369" i="75" s="1"/>
  <c r="I369" i="75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AR367" i="75" s="1"/>
  <c r="I367" i="75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AR365" i="75" s="1"/>
  <c r="I365" i="75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Q363" i="75"/>
  <c r="AO363" i="75"/>
  <c r="AN363" i="75"/>
  <c r="AM363" i="75"/>
  <c r="AL363" i="75"/>
  <c r="AI363" i="75"/>
  <c r="AD363" i="75"/>
  <c r="AC363" i="75"/>
  <c r="Z363" i="75"/>
  <c r="Y363" i="75"/>
  <c r="W363" i="75"/>
  <c r="V363" i="75"/>
  <c r="U363" i="75"/>
  <c r="Q363" i="75"/>
  <c r="M363" i="75"/>
  <c r="AR363" i="75" s="1"/>
  <c r="I363" i="75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M355" i="75"/>
  <c r="AR355" i="75" s="1"/>
  <c r="I355" i="75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AR351" i="75" s="1"/>
  <c r="I351" i="75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M347" i="75"/>
  <c r="AR347" i="75" s="1"/>
  <c r="I347" i="75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P346" i="75" s="1"/>
  <c r="R346" i="75" s="1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AR345" i="75" s="1"/>
  <c r="I345" i="75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AR343" i="75" s="1"/>
  <c r="I343" i="75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AR341" i="75" s="1"/>
  <c r="I341" i="75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D339" i="75"/>
  <c r="AC339" i="75"/>
  <c r="Z339" i="75"/>
  <c r="Y339" i="75"/>
  <c r="W339" i="75"/>
  <c r="V339" i="75"/>
  <c r="U339" i="75"/>
  <c r="Q339" i="75"/>
  <c r="M339" i="75"/>
  <c r="AR339" i="75" s="1"/>
  <c r="I339" i="75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AR337" i="75" s="1"/>
  <c r="I337" i="75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AR335" i="75" s="1"/>
  <c r="I335" i="75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D331" i="75"/>
  <c r="AC331" i="75"/>
  <c r="Z331" i="75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M329" i="75"/>
  <c r="I329" i="75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AR328" i="75" s="1"/>
  <c r="I328" i="75"/>
  <c r="AW327" i="75"/>
  <c r="AV327" i="75"/>
  <c r="AS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I327" i="75"/>
  <c r="AW326" i="75"/>
  <c r="AV326" i="75"/>
  <c r="AS326" i="75"/>
  <c r="AQ326" i="75"/>
  <c r="AO326" i="75"/>
  <c r="AN326" i="75"/>
  <c r="AM326" i="75"/>
  <c r="AL326" i="75"/>
  <c r="AI326" i="75"/>
  <c r="AD326" i="75"/>
  <c r="AC326" i="75"/>
  <c r="Z326" i="75"/>
  <c r="Y326" i="75"/>
  <c r="W326" i="75"/>
  <c r="V326" i="75"/>
  <c r="U326" i="75"/>
  <c r="Q326" i="75"/>
  <c r="M326" i="75"/>
  <c r="AR326" i="75" s="1"/>
  <c r="I326" i="75"/>
  <c r="AW325" i="75"/>
  <c r="AV325" i="75"/>
  <c r="AS325" i="75"/>
  <c r="AQ325" i="75"/>
  <c r="AO325" i="75"/>
  <c r="AN325" i="75"/>
  <c r="AM325" i="75"/>
  <c r="AL325" i="75"/>
  <c r="AI325" i="75"/>
  <c r="AD325" i="75"/>
  <c r="AC325" i="75"/>
  <c r="Z325" i="75"/>
  <c r="Y325" i="75"/>
  <c r="W325" i="75"/>
  <c r="V325" i="75"/>
  <c r="U325" i="75"/>
  <c r="Q325" i="75"/>
  <c r="P325" i="75"/>
  <c r="R325" i="75" s="1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AR324" i="75" s="1"/>
  <c r="I324" i="75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P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R322" i="75"/>
  <c r="Q322" i="75"/>
  <c r="M322" i="75"/>
  <c r="AR322" i="75" s="1"/>
  <c r="I322" i="75"/>
  <c r="P322" i="75" s="1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P321" i="75" s="1"/>
  <c r="R321" i="75" s="1"/>
  <c r="I321" i="75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Q319" i="75"/>
  <c r="AO319" i="75"/>
  <c r="AN319" i="75"/>
  <c r="AM319" i="75"/>
  <c r="AL319" i="75"/>
  <c r="AI319" i="75"/>
  <c r="AC319" i="75"/>
  <c r="AD319" i="75" s="1"/>
  <c r="Z319" i="75"/>
  <c r="Y319" i="75"/>
  <c r="W319" i="75"/>
  <c r="V319" i="75"/>
  <c r="U319" i="75"/>
  <c r="Q319" i="75"/>
  <c r="M319" i="75"/>
  <c r="P319" i="75" s="1"/>
  <c r="R319" i="75" s="1"/>
  <c r="I319" i="75"/>
  <c r="AW318" i="75"/>
  <c r="AV318" i="75"/>
  <c r="AS318" i="75"/>
  <c r="AQ318" i="75"/>
  <c r="AO318" i="75"/>
  <c r="AN318" i="75"/>
  <c r="AM318" i="75"/>
  <c r="AL318" i="75"/>
  <c r="AI318" i="75"/>
  <c r="AD318" i="75"/>
  <c r="AC318" i="75"/>
  <c r="Z318" i="75"/>
  <c r="Y318" i="75"/>
  <c r="W318" i="75"/>
  <c r="V318" i="75"/>
  <c r="U318" i="75"/>
  <c r="Q318" i="75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D317" i="75"/>
  <c r="AC317" i="75"/>
  <c r="Z317" i="75"/>
  <c r="Y317" i="75"/>
  <c r="W317" i="75"/>
  <c r="V317" i="75"/>
  <c r="U317" i="75"/>
  <c r="Q317" i="75"/>
  <c r="P317" i="75"/>
  <c r="R317" i="75" s="1"/>
  <c r="M317" i="75"/>
  <c r="AR317" i="75" s="1"/>
  <c r="I317" i="75"/>
  <c r="AW316" i="75"/>
  <c r="AV316" i="75"/>
  <c r="AS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AR316" i="75" s="1"/>
  <c r="I316" i="75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P315" i="75"/>
  <c r="M315" i="75"/>
  <c r="AR315" i="75" s="1"/>
  <c r="I315" i="75"/>
  <c r="AW314" i="75"/>
  <c r="AV314" i="75"/>
  <c r="AS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R314" i="75"/>
  <c r="Q314" i="75"/>
  <c r="M314" i="75"/>
  <c r="AR314" i="75" s="1"/>
  <c r="I314" i="75"/>
  <c r="P314" i="75" s="1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P313" i="75" s="1"/>
  <c r="R313" i="75" s="1"/>
  <c r="I313" i="75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Q311" i="75"/>
  <c r="AO311" i="75"/>
  <c r="AN311" i="75"/>
  <c r="AM311" i="75"/>
  <c r="AL311" i="75"/>
  <c r="AI311" i="75"/>
  <c r="AC311" i="75"/>
  <c r="AD311" i="75" s="1"/>
  <c r="Z311" i="75"/>
  <c r="Y311" i="75"/>
  <c r="W311" i="75"/>
  <c r="V311" i="75"/>
  <c r="U311" i="75"/>
  <c r="Q311" i="75"/>
  <c r="M311" i="75"/>
  <c r="P311" i="75" s="1"/>
  <c r="R311" i="75" s="1"/>
  <c r="I311" i="75"/>
  <c r="AW310" i="75"/>
  <c r="AV310" i="75"/>
  <c r="AS310" i="75"/>
  <c r="AQ310" i="75"/>
  <c r="AO310" i="75"/>
  <c r="AN310" i="75"/>
  <c r="AM310" i="75"/>
  <c r="AL310" i="75"/>
  <c r="AI310" i="75"/>
  <c r="AD310" i="75"/>
  <c r="AC310" i="75"/>
  <c r="Z310" i="75"/>
  <c r="Y310" i="75"/>
  <c r="W310" i="75"/>
  <c r="V310" i="75"/>
  <c r="U310" i="75"/>
  <c r="Q310" i="75"/>
  <c r="M310" i="75"/>
  <c r="AR310" i="75" s="1"/>
  <c r="I310" i="75"/>
  <c r="AW309" i="75"/>
  <c r="AV309" i="75"/>
  <c r="AS309" i="75"/>
  <c r="AR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AW307" i="75"/>
  <c r="AV307" i="75"/>
  <c r="AS307" i="75"/>
  <c r="AR307" i="75"/>
  <c r="AQ307" i="75"/>
  <c r="AO307" i="75"/>
  <c r="AN307" i="75"/>
  <c r="AM307" i="75"/>
  <c r="AL307" i="75"/>
  <c r="AI307" i="75"/>
  <c r="AC307" i="75"/>
  <c r="Y307" i="75"/>
  <c r="Z307" i="75" s="1"/>
  <c r="AD307" i="75" s="1"/>
  <c r="W307" i="75"/>
  <c r="V307" i="75"/>
  <c r="U307" i="75"/>
  <c r="Q307" i="75"/>
  <c r="M307" i="75"/>
  <c r="I307" i="75"/>
  <c r="P307" i="75" s="1"/>
  <c r="R307" i="75" s="1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AW305" i="75"/>
  <c r="AV305" i="75"/>
  <c r="AS305" i="75"/>
  <c r="AR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M305" i="75"/>
  <c r="I305" i="75"/>
  <c r="P305" i="75" s="1"/>
  <c r="R305" i="75" s="1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AW303" i="75"/>
  <c r="AV303" i="75"/>
  <c r="AS303" i="75"/>
  <c r="AR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M303" i="75"/>
  <c r="I303" i="75"/>
  <c r="P303" i="75" s="1"/>
  <c r="R303" i="75" s="1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AW301" i="75"/>
  <c r="AV301" i="75"/>
  <c r="AS301" i="75"/>
  <c r="AR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M301" i="75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AR300" i="75" s="1"/>
  <c r="I300" i="75"/>
  <c r="AW299" i="75"/>
  <c r="AV299" i="75"/>
  <c r="AS299" i="75"/>
  <c r="AR299" i="75"/>
  <c r="AQ299" i="75"/>
  <c r="AO299" i="75"/>
  <c r="AN299" i="75"/>
  <c r="AM299" i="75"/>
  <c r="AL299" i="75"/>
  <c r="AI299" i="75"/>
  <c r="AC299" i="75"/>
  <c r="Y299" i="75"/>
  <c r="Z299" i="75" s="1"/>
  <c r="AD299" i="75" s="1"/>
  <c r="W299" i="75"/>
  <c r="V299" i="75"/>
  <c r="U299" i="75"/>
  <c r="Q299" i="75"/>
  <c r="M299" i="75"/>
  <c r="I299" i="75"/>
  <c r="P299" i="75" s="1"/>
  <c r="R299" i="75" s="1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AR298" i="75" s="1"/>
  <c r="I298" i="75"/>
  <c r="AW297" i="75"/>
  <c r="AV297" i="75"/>
  <c r="AS297" i="75"/>
  <c r="AR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I297" i="75"/>
  <c r="P297" i="75" s="1"/>
  <c r="R297" i="75" s="1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AR296" i="75" s="1"/>
  <c r="I296" i="75"/>
  <c r="AW295" i="75"/>
  <c r="AV295" i="75"/>
  <c r="AS295" i="75"/>
  <c r="AR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M295" i="75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AW293" i="75"/>
  <c r="AV293" i="75"/>
  <c r="AS293" i="75"/>
  <c r="AR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AW291" i="75"/>
  <c r="AV291" i="75"/>
  <c r="AS291" i="75"/>
  <c r="AR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M291" i="75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AW289" i="75"/>
  <c r="AV289" i="75"/>
  <c r="AS289" i="75"/>
  <c r="AR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I289" i="75"/>
  <c r="P289" i="75" s="1"/>
  <c r="R289" i="75" s="1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AW287" i="75"/>
  <c r="AV287" i="75"/>
  <c r="AS287" i="75"/>
  <c r="AR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M287" i="75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AW285" i="75"/>
  <c r="AV285" i="75"/>
  <c r="AS285" i="75"/>
  <c r="AR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M285" i="75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AW283" i="75"/>
  <c r="AV283" i="75"/>
  <c r="AS283" i="75"/>
  <c r="AR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M283" i="75"/>
  <c r="I283" i="75"/>
  <c r="P283" i="75" s="1"/>
  <c r="R283" i="75" s="1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AW281" i="75"/>
  <c r="AV281" i="75"/>
  <c r="AS281" i="75"/>
  <c r="AR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AW279" i="75"/>
  <c r="AV279" i="75"/>
  <c r="AS279" i="75"/>
  <c r="AR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Q279" i="75"/>
  <c r="M279" i="75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AW277" i="75"/>
  <c r="AV277" i="75"/>
  <c r="AS277" i="75"/>
  <c r="AR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M277" i="75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AW275" i="75"/>
  <c r="AV275" i="75"/>
  <c r="AS275" i="75"/>
  <c r="AR275" i="75"/>
  <c r="AQ275" i="75"/>
  <c r="AO275" i="75"/>
  <c r="AN275" i="75"/>
  <c r="AM275" i="75"/>
  <c r="AL275" i="75"/>
  <c r="AI275" i="75"/>
  <c r="AC275" i="75"/>
  <c r="Y275" i="75"/>
  <c r="Z275" i="75" s="1"/>
  <c r="AD275" i="75" s="1"/>
  <c r="W275" i="75"/>
  <c r="V275" i="75"/>
  <c r="U275" i="75"/>
  <c r="Q275" i="75"/>
  <c r="M275" i="75"/>
  <c r="I275" i="75"/>
  <c r="P275" i="75" s="1"/>
  <c r="R275" i="75" s="1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AW273" i="75"/>
  <c r="AV273" i="75"/>
  <c r="AS273" i="75"/>
  <c r="AR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M273" i="75"/>
  <c r="I273" i="75"/>
  <c r="P273" i="75" s="1"/>
  <c r="R273" i="75" s="1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AW271" i="75"/>
  <c r="AV271" i="75"/>
  <c r="AS271" i="75"/>
  <c r="AR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Q271" i="75"/>
  <c r="M271" i="75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AW269" i="75"/>
  <c r="AV269" i="75"/>
  <c r="AS269" i="75"/>
  <c r="AR269" i="75"/>
  <c r="AQ269" i="75"/>
  <c r="AO269" i="75"/>
  <c r="AN269" i="75"/>
  <c r="AM269" i="75"/>
  <c r="AL269" i="75"/>
  <c r="AI269" i="75"/>
  <c r="AC269" i="75"/>
  <c r="Y269" i="75"/>
  <c r="Z269" i="75" s="1"/>
  <c r="AD269" i="75" s="1"/>
  <c r="W269" i="75"/>
  <c r="V269" i="75"/>
  <c r="U269" i="75"/>
  <c r="Q269" i="75"/>
  <c r="M269" i="75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AW267" i="75"/>
  <c r="AV267" i="75"/>
  <c r="AS267" i="75"/>
  <c r="AR267" i="75"/>
  <c r="AQ267" i="75"/>
  <c r="AO267" i="75"/>
  <c r="AN267" i="75"/>
  <c r="AM267" i="75"/>
  <c r="AL267" i="75"/>
  <c r="AI267" i="75"/>
  <c r="AC267" i="75"/>
  <c r="Y267" i="75"/>
  <c r="Z267" i="75" s="1"/>
  <c r="AD267" i="75" s="1"/>
  <c r="W267" i="75"/>
  <c r="V267" i="75"/>
  <c r="U267" i="75"/>
  <c r="Q267" i="75"/>
  <c r="M267" i="75"/>
  <c r="I267" i="75"/>
  <c r="P267" i="75" s="1"/>
  <c r="R267" i="75" s="1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AW265" i="75"/>
  <c r="AV265" i="75"/>
  <c r="AS265" i="75"/>
  <c r="AR265" i="75"/>
  <c r="AQ265" i="75"/>
  <c r="AO265" i="75"/>
  <c r="AN265" i="75"/>
  <c r="AM265" i="75"/>
  <c r="AL265" i="75"/>
  <c r="AI265" i="75"/>
  <c r="AC265" i="75"/>
  <c r="Y265" i="75"/>
  <c r="Z265" i="75" s="1"/>
  <c r="AD265" i="75" s="1"/>
  <c r="W265" i="75"/>
  <c r="V265" i="75"/>
  <c r="U265" i="75"/>
  <c r="Q265" i="75"/>
  <c r="M265" i="75"/>
  <c r="I265" i="75"/>
  <c r="P265" i="75" s="1"/>
  <c r="R265" i="75" s="1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AW263" i="75"/>
  <c r="AV263" i="75"/>
  <c r="AS263" i="75"/>
  <c r="AR263" i="75"/>
  <c r="AQ263" i="75"/>
  <c r="AO263" i="75"/>
  <c r="AN263" i="75"/>
  <c r="AM263" i="75"/>
  <c r="AL263" i="75"/>
  <c r="AI263" i="75"/>
  <c r="AC263" i="75"/>
  <c r="Y263" i="75"/>
  <c r="Z263" i="75" s="1"/>
  <c r="AD263" i="75" s="1"/>
  <c r="W263" i="75"/>
  <c r="V263" i="75"/>
  <c r="U263" i="75"/>
  <c r="Q263" i="75"/>
  <c r="M263" i="75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AW261" i="75"/>
  <c r="AV261" i="75"/>
  <c r="AS261" i="75"/>
  <c r="AR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M261" i="75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AW259" i="75"/>
  <c r="AV259" i="75"/>
  <c r="AS259" i="75"/>
  <c r="AR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Q259" i="75"/>
  <c r="M259" i="75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AW257" i="75"/>
  <c r="AV257" i="75"/>
  <c r="AS257" i="75"/>
  <c r="AR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M257" i="75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AW255" i="75"/>
  <c r="AV255" i="75"/>
  <c r="AS255" i="75"/>
  <c r="AR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Q255" i="75"/>
  <c r="M255" i="75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AW253" i="75"/>
  <c r="AV253" i="75"/>
  <c r="AS253" i="75"/>
  <c r="AR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AW251" i="75"/>
  <c r="AV251" i="75"/>
  <c r="AS251" i="75"/>
  <c r="AR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M251" i="75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AW249" i="75"/>
  <c r="AV249" i="75"/>
  <c r="AS249" i="75"/>
  <c r="AR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M249" i="75"/>
  <c r="I249" i="75"/>
  <c r="P249" i="75" s="1"/>
  <c r="R249" i="75" s="1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AW247" i="75"/>
  <c r="AV247" i="75"/>
  <c r="AS247" i="75"/>
  <c r="AR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AW245" i="75"/>
  <c r="AV245" i="75"/>
  <c r="AS245" i="75"/>
  <c r="AR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M245" i="75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AW243" i="75"/>
  <c r="AV243" i="75"/>
  <c r="AS243" i="75"/>
  <c r="AR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I243" i="75"/>
  <c r="P243" i="75" s="1"/>
  <c r="R243" i="75" s="1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AW241" i="75"/>
  <c r="AV241" i="75"/>
  <c r="AS241" i="75"/>
  <c r="AR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M241" i="75"/>
  <c r="I241" i="75"/>
  <c r="P241" i="75" s="1"/>
  <c r="R241" i="75" s="1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AW239" i="75"/>
  <c r="AV239" i="75"/>
  <c r="AS239" i="75"/>
  <c r="AR239" i="75"/>
  <c r="AQ239" i="75"/>
  <c r="AO239" i="75"/>
  <c r="AN239" i="75"/>
  <c r="AM239" i="75"/>
  <c r="AL239" i="75"/>
  <c r="AI239" i="75"/>
  <c r="AC239" i="75"/>
  <c r="Y239" i="75"/>
  <c r="Z239" i="75" s="1"/>
  <c r="AD239" i="75" s="1"/>
  <c r="W239" i="75"/>
  <c r="V239" i="75"/>
  <c r="U239" i="75"/>
  <c r="Q239" i="75"/>
  <c r="M239" i="75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AW237" i="75"/>
  <c r="AV237" i="75"/>
  <c r="AS237" i="75"/>
  <c r="AR237" i="75"/>
  <c r="AQ237" i="75"/>
  <c r="AO237" i="75"/>
  <c r="AN237" i="75"/>
  <c r="AM237" i="75"/>
  <c r="AL237" i="75"/>
  <c r="AI237" i="75"/>
  <c r="AC237" i="75"/>
  <c r="Y237" i="75"/>
  <c r="Z237" i="75" s="1"/>
  <c r="AD237" i="75" s="1"/>
  <c r="W237" i="75"/>
  <c r="V237" i="75"/>
  <c r="U237" i="75"/>
  <c r="Q237" i="75"/>
  <c r="M237" i="75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AR235" i="75" s="1"/>
  <c r="I235" i="75"/>
  <c r="P235" i="75" s="1"/>
  <c r="R235" i="75" s="1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AW231" i="75"/>
  <c r="AV231" i="75"/>
  <c r="AS231" i="75"/>
  <c r="AQ231" i="75"/>
  <c r="AO231" i="75"/>
  <c r="AN231" i="75"/>
  <c r="AM231" i="75"/>
  <c r="AL231" i="75"/>
  <c r="AI231" i="75"/>
  <c r="AC231" i="75"/>
  <c r="Y231" i="75"/>
  <c r="Z231" i="75" s="1"/>
  <c r="AD231" i="75" s="1"/>
  <c r="W231" i="75"/>
  <c r="V231" i="75"/>
  <c r="U231" i="75"/>
  <c r="Q231" i="75"/>
  <c r="M231" i="75"/>
  <c r="AR231" i="75" s="1"/>
  <c r="I231" i="75"/>
  <c r="P231" i="75" s="1"/>
  <c r="R231" i="75" s="1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AW229" i="75"/>
  <c r="AV229" i="75"/>
  <c r="AS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AW227" i="75"/>
  <c r="AV227" i="75"/>
  <c r="AS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AR227" i="75" s="1"/>
  <c r="I227" i="75"/>
  <c r="P227" i="75" s="1"/>
  <c r="R227" i="75" s="1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AW225" i="75"/>
  <c r="AV225" i="75"/>
  <c r="AS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AW223" i="75"/>
  <c r="AV223" i="75"/>
  <c r="AS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AR223" i="75" s="1"/>
  <c r="I223" i="75"/>
  <c r="P223" i="75" s="1"/>
  <c r="R223" i="75" s="1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AW221" i="75"/>
  <c r="AV221" i="75"/>
  <c r="AS221" i="75"/>
  <c r="AQ221" i="75"/>
  <c r="AO221" i="75"/>
  <c r="AN221" i="75"/>
  <c r="AM221" i="75"/>
  <c r="AL221" i="75"/>
  <c r="AI221" i="75"/>
  <c r="AC221" i="75"/>
  <c r="Y221" i="75"/>
  <c r="Z221" i="75" s="1"/>
  <c r="AD221" i="75" s="1"/>
  <c r="W221" i="75"/>
  <c r="V221" i="75"/>
  <c r="U221" i="75"/>
  <c r="Q221" i="75"/>
  <c r="M221" i="75"/>
  <c r="AR221" i="75" s="1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AW219" i="75"/>
  <c r="AV219" i="75"/>
  <c r="AS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AR219" i="75" s="1"/>
  <c r="I219" i="75"/>
  <c r="P219" i="75" s="1"/>
  <c r="R219" i="75" s="1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AW217" i="75"/>
  <c r="AV217" i="75"/>
  <c r="AS217" i="75"/>
  <c r="AQ217" i="75"/>
  <c r="AO217" i="75"/>
  <c r="AN217" i="75"/>
  <c r="AM217" i="75"/>
  <c r="AL217" i="75"/>
  <c r="AI217" i="75"/>
  <c r="AC217" i="75"/>
  <c r="Y217" i="75"/>
  <c r="Z217" i="75" s="1"/>
  <c r="AD217" i="75" s="1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AW215" i="75"/>
  <c r="AV215" i="75"/>
  <c r="AS215" i="75"/>
  <c r="AQ215" i="75"/>
  <c r="AO215" i="75"/>
  <c r="AN215" i="75"/>
  <c r="AM215" i="75"/>
  <c r="AL215" i="75"/>
  <c r="AI215" i="75"/>
  <c r="AC215" i="75"/>
  <c r="Y215" i="75"/>
  <c r="Z215" i="75" s="1"/>
  <c r="AD215" i="75" s="1"/>
  <c r="W215" i="75"/>
  <c r="V215" i="75"/>
  <c r="U215" i="75"/>
  <c r="Q215" i="75"/>
  <c r="M215" i="75"/>
  <c r="AR215" i="75" s="1"/>
  <c r="I215" i="75"/>
  <c r="P215" i="75" s="1"/>
  <c r="R215" i="75" s="1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I214" i="75"/>
  <c r="AW213" i="75"/>
  <c r="AV213" i="75"/>
  <c r="AS213" i="75"/>
  <c r="AQ213" i="75"/>
  <c r="AO213" i="75"/>
  <c r="AN213" i="75"/>
  <c r="AM213" i="75"/>
  <c r="AL213" i="75"/>
  <c r="AI213" i="75"/>
  <c r="AD213" i="75"/>
  <c r="AC213" i="75"/>
  <c r="Y213" i="75"/>
  <c r="Z213" i="75" s="1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I212" i="75"/>
  <c r="AW211" i="75"/>
  <c r="AV211" i="75"/>
  <c r="AS211" i="75"/>
  <c r="AQ211" i="75"/>
  <c r="AO211" i="75"/>
  <c r="AN211" i="75"/>
  <c r="AM211" i="75"/>
  <c r="AL211" i="75"/>
  <c r="AI211" i="75"/>
  <c r="AD211" i="75"/>
  <c r="AC211" i="75"/>
  <c r="Y211" i="75"/>
  <c r="Z211" i="75" s="1"/>
  <c r="W211" i="75"/>
  <c r="V211" i="75"/>
  <c r="U211" i="75"/>
  <c r="Q211" i="75"/>
  <c r="M211" i="75"/>
  <c r="AR211" i="75" s="1"/>
  <c r="I211" i="75"/>
  <c r="P211" i="75" s="1"/>
  <c r="R211" i="75" s="1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I210" i="75"/>
  <c r="AW209" i="75"/>
  <c r="AV209" i="75"/>
  <c r="AS209" i="75"/>
  <c r="AQ209" i="75"/>
  <c r="AO209" i="75"/>
  <c r="AN209" i="75"/>
  <c r="AM209" i="75"/>
  <c r="AL209" i="75"/>
  <c r="AI209" i="75"/>
  <c r="AD209" i="75"/>
  <c r="AC209" i="75"/>
  <c r="Y209" i="75"/>
  <c r="Z209" i="75" s="1"/>
  <c r="W209" i="75"/>
  <c r="V209" i="75"/>
  <c r="U209" i="75"/>
  <c r="Q209" i="75"/>
  <c r="M209" i="75"/>
  <c r="AR209" i="75" s="1"/>
  <c r="I209" i="75"/>
  <c r="P209" i="75" s="1"/>
  <c r="R209" i="75" s="1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I208" i="75"/>
  <c r="AW207" i="75"/>
  <c r="AV207" i="75"/>
  <c r="AS207" i="75"/>
  <c r="AQ207" i="75"/>
  <c r="AO207" i="75"/>
  <c r="AN207" i="75"/>
  <c r="AM207" i="75"/>
  <c r="AL207" i="75"/>
  <c r="AI207" i="75"/>
  <c r="AD207" i="75"/>
  <c r="AC207" i="75"/>
  <c r="Y207" i="75"/>
  <c r="Z207" i="75" s="1"/>
  <c r="W207" i="75"/>
  <c r="V207" i="75"/>
  <c r="U207" i="75"/>
  <c r="Q207" i="75"/>
  <c r="M207" i="75"/>
  <c r="AR207" i="75" s="1"/>
  <c r="I207" i="75"/>
  <c r="P207" i="75" s="1"/>
  <c r="R207" i="75" s="1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I206" i="75"/>
  <c r="AW205" i="75"/>
  <c r="AV205" i="75"/>
  <c r="AS205" i="75"/>
  <c r="AQ205" i="75"/>
  <c r="AO205" i="75"/>
  <c r="AN205" i="75"/>
  <c r="AM205" i="75"/>
  <c r="AL205" i="75"/>
  <c r="AI205" i="75"/>
  <c r="AD205" i="75"/>
  <c r="AC205" i="75"/>
  <c r="Y205" i="75"/>
  <c r="Z205" i="75" s="1"/>
  <c r="W205" i="75"/>
  <c r="V205" i="75"/>
  <c r="U205" i="75"/>
  <c r="Q205" i="75"/>
  <c r="M205" i="75"/>
  <c r="AR205" i="75" s="1"/>
  <c r="I205" i="75"/>
  <c r="P205" i="75" s="1"/>
  <c r="R205" i="75" s="1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I204" i="75"/>
  <c r="AW203" i="75"/>
  <c r="AV203" i="75"/>
  <c r="AS203" i="75"/>
  <c r="AQ203" i="75"/>
  <c r="AO203" i="75"/>
  <c r="AN203" i="75"/>
  <c r="AM203" i="75"/>
  <c r="AL203" i="75"/>
  <c r="AI203" i="75"/>
  <c r="AD203" i="75"/>
  <c r="AC203" i="75"/>
  <c r="Y203" i="75"/>
  <c r="Z203" i="75" s="1"/>
  <c r="W203" i="75"/>
  <c r="V203" i="75"/>
  <c r="U203" i="75"/>
  <c r="Q203" i="75"/>
  <c r="M203" i="75"/>
  <c r="AR203" i="75" s="1"/>
  <c r="I203" i="75"/>
  <c r="P203" i="75" s="1"/>
  <c r="R203" i="75" s="1"/>
  <c r="AW202" i="75"/>
  <c r="AV202" i="75"/>
  <c r="AS202" i="75"/>
  <c r="AR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P202" i="75" s="1"/>
  <c r="R202" i="75" s="1"/>
  <c r="I202" i="75"/>
  <c r="AW201" i="75"/>
  <c r="AV201" i="75"/>
  <c r="AS201" i="75"/>
  <c r="AQ201" i="75"/>
  <c r="AO201" i="75"/>
  <c r="AN201" i="75"/>
  <c r="AM201" i="75"/>
  <c r="AL201" i="75"/>
  <c r="AI201" i="75"/>
  <c r="AC201" i="75"/>
  <c r="Y201" i="75"/>
  <c r="Z201" i="75" s="1"/>
  <c r="AD201" i="75" s="1"/>
  <c r="W201" i="75"/>
  <c r="V201" i="75"/>
  <c r="U201" i="75"/>
  <c r="R201" i="75"/>
  <c r="Q201" i="75"/>
  <c r="M201" i="75"/>
  <c r="AR201" i="75" s="1"/>
  <c r="I201" i="75"/>
  <c r="P201" i="75" s="1"/>
  <c r="AW200" i="75"/>
  <c r="AV200" i="75"/>
  <c r="AS200" i="75"/>
  <c r="AR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P200" i="75"/>
  <c r="R200" i="75" s="1"/>
  <c r="M200" i="75"/>
  <c r="I200" i="75"/>
  <c r="AW199" i="75"/>
  <c r="AV199" i="75"/>
  <c r="AS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Q199" i="75"/>
  <c r="R199" i="75" s="1"/>
  <c r="M199" i="75"/>
  <c r="AR199" i="75" s="1"/>
  <c r="I199" i="75"/>
  <c r="P199" i="75" s="1"/>
  <c r="AW198" i="75"/>
  <c r="AV198" i="75"/>
  <c r="AS198" i="75"/>
  <c r="AQ198" i="75"/>
  <c r="AO198" i="75"/>
  <c r="AN198" i="75"/>
  <c r="AM198" i="75"/>
  <c r="AL198" i="75"/>
  <c r="AI198" i="75"/>
  <c r="AC198" i="75"/>
  <c r="Z198" i="75"/>
  <c r="Y198" i="75"/>
  <c r="W198" i="75"/>
  <c r="V198" i="75"/>
  <c r="U198" i="75"/>
  <c r="Q198" i="75"/>
  <c r="P198" i="75"/>
  <c r="R198" i="75" s="1"/>
  <c r="M198" i="75"/>
  <c r="AR198" i="75" s="1"/>
  <c r="I198" i="75"/>
  <c r="AW197" i="75"/>
  <c r="AV197" i="75"/>
  <c r="AS197" i="75"/>
  <c r="AQ197" i="75"/>
  <c r="AO197" i="75"/>
  <c r="AN197" i="75"/>
  <c r="AM197" i="75"/>
  <c r="AL197" i="75"/>
  <c r="AI197" i="75"/>
  <c r="AD197" i="75"/>
  <c r="AC197" i="75"/>
  <c r="Y197" i="75"/>
  <c r="Z197" i="75" s="1"/>
  <c r="W197" i="75"/>
  <c r="V197" i="75"/>
  <c r="U197" i="75"/>
  <c r="Q197" i="75"/>
  <c r="M197" i="75"/>
  <c r="AR197" i="75" s="1"/>
  <c r="I197" i="75"/>
  <c r="P197" i="75" s="1"/>
  <c r="R197" i="75" s="1"/>
  <c r="AW196" i="75"/>
  <c r="AV196" i="75"/>
  <c r="AS196" i="75"/>
  <c r="AQ196" i="75"/>
  <c r="AO196" i="75"/>
  <c r="AN196" i="75"/>
  <c r="AM196" i="75"/>
  <c r="AL196" i="75"/>
  <c r="AI196" i="75"/>
  <c r="AC196" i="75"/>
  <c r="Z196" i="75"/>
  <c r="Y196" i="75"/>
  <c r="W196" i="75"/>
  <c r="V196" i="75"/>
  <c r="U196" i="75"/>
  <c r="Q196" i="75"/>
  <c r="M196" i="75"/>
  <c r="P196" i="75" s="1"/>
  <c r="R196" i="75" s="1"/>
  <c r="I196" i="75"/>
  <c r="AW195" i="75"/>
  <c r="AV195" i="75"/>
  <c r="AS195" i="75"/>
  <c r="AQ195" i="75"/>
  <c r="AO195" i="75"/>
  <c r="AN195" i="75"/>
  <c r="AM195" i="75"/>
  <c r="AL195" i="75"/>
  <c r="AI195" i="75"/>
  <c r="AD195" i="75"/>
  <c r="AC195" i="75"/>
  <c r="Z195" i="75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D194" i="75"/>
  <c r="AC194" i="75"/>
  <c r="Z194" i="75"/>
  <c r="Y194" i="75"/>
  <c r="W194" i="75"/>
  <c r="V194" i="75"/>
  <c r="U194" i="75"/>
  <c r="Q194" i="75"/>
  <c r="P194" i="75"/>
  <c r="R194" i="75" s="1"/>
  <c r="M194" i="75"/>
  <c r="AR194" i="75" s="1"/>
  <c r="I194" i="75"/>
  <c r="AW193" i="75"/>
  <c r="AV193" i="75"/>
  <c r="AS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Q193" i="75"/>
  <c r="M193" i="75"/>
  <c r="AR193" i="75" s="1"/>
  <c r="I193" i="75"/>
  <c r="P193" i="75" s="1"/>
  <c r="R193" i="75" s="1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AR192" i="75" s="1"/>
  <c r="I192" i="75"/>
  <c r="AW191" i="75"/>
  <c r="AV191" i="75"/>
  <c r="AS191" i="75"/>
  <c r="AR191" i="75"/>
  <c r="AQ191" i="75"/>
  <c r="AO191" i="75"/>
  <c r="AN191" i="75"/>
  <c r="AM191" i="75"/>
  <c r="AL191" i="75"/>
  <c r="AI191" i="75"/>
  <c r="AC191" i="75"/>
  <c r="Y191" i="75"/>
  <c r="Z191" i="75" s="1"/>
  <c r="AD191" i="75" s="1"/>
  <c r="W191" i="75"/>
  <c r="V191" i="75"/>
  <c r="U191" i="75"/>
  <c r="Q191" i="75"/>
  <c r="M191" i="75"/>
  <c r="I191" i="75"/>
  <c r="P191" i="75" s="1"/>
  <c r="R191" i="75" s="1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AW189" i="75"/>
  <c r="AV189" i="75"/>
  <c r="AS189" i="75"/>
  <c r="AR189" i="75"/>
  <c r="AQ189" i="75"/>
  <c r="AO189" i="75"/>
  <c r="AN189" i="75"/>
  <c r="AM189" i="75"/>
  <c r="AL189" i="75"/>
  <c r="AI189" i="75"/>
  <c r="AC189" i="75"/>
  <c r="Y189" i="75"/>
  <c r="Z189" i="75" s="1"/>
  <c r="AD189" i="75" s="1"/>
  <c r="W189" i="75"/>
  <c r="V189" i="75"/>
  <c r="U189" i="75"/>
  <c r="Q189" i="75"/>
  <c r="M189" i="75"/>
  <c r="I189" i="75"/>
  <c r="P189" i="75" s="1"/>
  <c r="R189" i="75" s="1"/>
  <c r="AW188" i="75"/>
  <c r="AV188" i="75"/>
  <c r="AS188" i="75"/>
  <c r="AQ188" i="75"/>
  <c r="AO188" i="75"/>
  <c r="AN188" i="75"/>
  <c r="AM188" i="75"/>
  <c r="AL188" i="75"/>
  <c r="AI188" i="75"/>
  <c r="AC188" i="75"/>
  <c r="Z188" i="75"/>
  <c r="AD188" i="75" s="1"/>
  <c r="Y188" i="75"/>
  <c r="W188" i="75"/>
  <c r="V188" i="75"/>
  <c r="U188" i="75"/>
  <c r="Q188" i="75"/>
  <c r="M188" i="75"/>
  <c r="AR188" i="75" s="1"/>
  <c r="I188" i="75"/>
  <c r="AW187" i="75"/>
  <c r="AV187" i="75"/>
  <c r="AS187" i="75"/>
  <c r="AR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Q187" i="75"/>
  <c r="M187" i="75"/>
  <c r="I187" i="75"/>
  <c r="P187" i="75" s="1"/>
  <c r="R187" i="75" s="1"/>
  <c r="AW186" i="75"/>
  <c r="AV186" i="75"/>
  <c r="AS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AR186" i="75" s="1"/>
  <c r="I186" i="75"/>
  <c r="AW185" i="75"/>
  <c r="AV185" i="75"/>
  <c r="AS185" i="75"/>
  <c r="AR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Q185" i="75"/>
  <c r="M185" i="75"/>
  <c r="I185" i="75"/>
  <c r="P185" i="75" s="1"/>
  <c r="R185" i="75" s="1"/>
  <c r="AW184" i="75"/>
  <c r="AV184" i="75"/>
  <c r="AS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M184" i="75"/>
  <c r="AR184" i="75" s="1"/>
  <c r="I184" i="75"/>
  <c r="AW183" i="75"/>
  <c r="AV183" i="75"/>
  <c r="AS183" i="75"/>
  <c r="AR183" i="75"/>
  <c r="AQ183" i="75"/>
  <c r="AO183" i="75"/>
  <c r="AN183" i="75"/>
  <c r="AM183" i="75"/>
  <c r="AL183" i="75"/>
  <c r="AI183" i="75"/>
  <c r="AC183" i="75"/>
  <c r="Y183" i="75"/>
  <c r="Z183" i="75" s="1"/>
  <c r="AD183" i="75" s="1"/>
  <c r="W183" i="75"/>
  <c r="V183" i="75"/>
  <c r="U183" i="75"/>
  <c r="Q183" i="75"/>
  <c r="M183" i="75"/>
  <c r="I183" i="75"/>
  <c r="P183" i="75" s="1"/>
  <c r="R183" i="75" s="1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M182" i="75"/>
  <c r="AR182" i="75" s="1"/>
  <c r="I182" i="75"/>
  <c r="AW181" i="75"/>
  <c r="AV181" i="75"/>
  <c r="AS181" i="75"/>
  <c r="AR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M181" i="75"/>
  <c r="I181" i="75"/>
  <c r="P181" i="75" s="1"/>
  <c r="R181" i="75" s="1"/>
  <c r="AW180" i="75"/>
  <c r="AV180" i="75"/>
  <c r="AS180" i="75"/>
  <c r="AQ180" i="75"/>
  <c r="AO180" i="75"/>
  <c r="AN180" i="75"/>
  <c r="AM180" i="75"/>
  <c r="AL180" i="75"/>
  <c r="AI180" i="75"/>
  <c r="AC180" i="75"/>
  <c r="Z180" i="75"/>
  <c r="AD180" i="75" s="1"/>
  <c r="Y180" i="75"/>
  <c r="W180" i="75"/>
  <c r="V180" i="75"/>
  <c r="U180" i="75"/>
  <c r="Q180" i="75"/>
  <c r="M180" i="75"/>
  <c r="AR180" i="75" s="1"/>
  <c r="I180" i="75"/>
  <c r="AW179" i="75"/>
  <c r="AV179" i="75"/>
  <c r="AS179" i="75"/>
  <c r="AR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Q179" i="75"/>
  <c r="M179" i="75"/>
  <c r="I179" i="75"/>
  <c r="P179" i="75" s="1"/>
  <c r="R179" i="75" s="1"/>
  <c r="AW178" i="75"/>
  <c r="AV178" i="75"/>
  <c r="AS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M178" i="75"/>
  <c r="AR178" i="75" s="1"/>
  <c r="I178" i="75"/>
  <c r="AW177" i="75"/>
  <c r="AV177" i="75"/>
  <c r="AS177" i="75"/>
  <c r="AR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Q177" i="75"/>
  <c r="M177" i="75"/>
  <c r="I177" i="75"/>
  <c r="P177" i="75" s="1"/>
  <c r="R177" i="75" s="1"/>
  <c r="AW176" i="75"/>
  <c r="AV176" i="75"/>
  <c r="AS176" i="75"/>
  <c r="AQ176" i="75"/>
  <c r="AO176" i="75"/>
  <c r="AN176" i="75"/>
  <c r="AM176" i="75"/>
  <c r="AL176" i="75"/>
  <c r="AI176" i="75"/>
  <c r="AC176" i="75"/>
  <c r="Z176" i="75"/>
  <c r="AD176" i="75" s="1"/>
  <c r="Y176" i="75"/>
  <c r="W176" i="75"/>
  <c r="V176" i="75"/>
  <c r="U176" i="75"/>
  <c r="Q176" i="75"/>
  <c r="M176" i="75"/>
  <c r="AR176" i="75" s="1"/>
  <c r="I176" i="75"/>
  <c r="AW175" i="75"/>
  <c r="AV175" i="75"/>
  <c r="AS175" i="75"/>
  <c r="AR175" i="75"/>
  <c r="AQ175" i="75"/>
  <c r="AO175" i="75"/>
  <c r="AN175" i="75"/>
  <c r="AM175" i="75"/>
  <c r="AL175" i="75"/>
  <c r="AI175" i="75"/>
  <c r="AC175" i="75"/>
  <c r="Y175" i="75"/>
  <c r="Z175" i="75" s="1"/>
  <c r="AD175" i="75" s="1"/>
  <c r="W175" i="75"/>
  <c r="V175" i="75"/>
  <c r="U175" i="75"/>
  <c r="Q175" i="75"/>
  <c r="M175" i="75"/>
  <c r="I175" i="75"/>
  <c r="P175" i="75" s="1"/>
  <c r="R175" i="75" s="1"/>
  <c r="AW174" i="75"/>
  <c r="AV174" i="75"/>
  <c r="AS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M174" i="75"/>
  <c r="AR174" i="75" s="1"/>
  <c r="I174" i="75"/>
  <c r="AW173" i="75"/>
  <c r="AV173" i="75"/>
  <c r="AS173" i="75"/>
  <c r="AR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Q173" i="75"/>
  <c r="M173" i="75"/>
  <c r="I173" i="75"/>
  <c r="P173" i="75" s="1"/>
  <c r="R173" i="75" s="1"/>
  <c r="AW172" i="75"/>
  <c r="AV172" i="75"/>
  <c r="AS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M172" i="75"/>
  <c r="AR172" i="75" s="1"/>
  <c r="I172" i="75"/>
  <c r="AW171" i="75"/>
  <c r="AV171" i="75"/>
  <c r="AS171" i="75"/>
  <c r="AR171" i="75"/>
  <c r="AQ171" i="75"/>
  <c r="AO171" i="75"/>
  <c r="AN171" i="75"/>
  <c r="AM171" i="75"/>
  <c r="AL171" i="75"/>
  <c r="AI171" i="75"/>
  <c r="AC171" i="75"/>
  <c r="Y171" i="75"/>
  <c r="Z171" i="75" s="1"/>
  <c r="AD171" i="75" s="1"/>
  <c r="W171" i="75"/>
  <c r="V171" i="75"/>
  <c r="U171" i="75"/>
  <c r="Q171" i="75"/>
  <c r="M171" i="75"/>
  <c r="I171" i="75"/>
  <c r="P171" i="75" s="1"/>
  <c r="R171" i="75" s="1"/>
  <c r="AW170" i="75"/>
  <c r="AV170" i="75"/>
  <c r="AS170" i="75"/>
  <c r="AQ170" i="75"/>
  <c r="AO170" i="75"/>
  <c r="AN170" i="75"/>
  <c r="AM170" i="75"/>
  <c r="AL170" i="75"/>
  <c r="AI170" i="75"/>
  <c r="AC170" i="75"/>
  <c r="Z170" i="75"/>
  <c r="AD170" i="75" s="1"/>
  <c r="Y170" i="75"/>
  <c r="W170" i="75"/>
  <c r="V170" i="75"/>
  <c r="U170" i="75"/>
  <c r="Q170" i="75"/>
  <c r="M170" i="75"/>
  <c r="AR170" i="75" s="1"/>
  <c r="I170" i="75"/>
  <c r="AW169" i="75"/>
  <c r="AV169" i="75"/>
  <c r="AS169" i="75"/>
  <c r="AQ169" i="75"/>
  <c r="AO169" i="75"/>
  <c r="AN169" i="75"/>
  <c r="AM169" i="75"/>
  <c r="AL169" i="75"/>
  <c r="AI169" i="75"/>
  <c r="AC169" i="75"/>
  <c r="Y169" i="75"/>
  <c r="Z169" i="75" s="1"/>
  <c r="AD169" i="75" s="1"/>
  <c r="W169" i="75"/>
  <c r="V169" i="75"/>
  <c r="U169" i="75"/>
  <c r="Q169" i="75"/>
  <c r="M169" i="75"/>
  <c r="AR169" i="75" s="1"/>
  <c r="I169" i="75"/>
  <c r="P169" i="75" s="1"/>
  <c r="R169" i="75" s="1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AR168" i="75" s="1"/>
  <c r="I168" i="75"/>
  <c r="AW167" i="75"/>
  <c r="AV167" i="75"/>
  <c r="AS167" i="75"/>
  <c r="AQ167" i="75"/>
  <c r="AO167" i="75"/>
  <c r="AN167" i="75"/>
  <c r="AM167" i="75"/>
  <c r="AL167" i="75"/>
  <c r="AI167" i="75"/>
  <c r="AC167" i="75"/>
  <c r="Y167" i="75"/>
  <c r="Z167" i="75" s="1"/>
  <c r="AD167" i="75" s="1"/>
  <c r="W167" i="75"/>
  <c r="V167" i="75"/>
  <c r="U167" i="75"/>
  <c r="Q167" i="75"/>
  <c r="M167" i="75"/>
  <c r="AR167" i="75" s="1"/>
  <c r="I167" i="75"/>
  <c r="P167" i="75" s="1"/>
  <c r="R167" i="75" s="1"/>
  <c r="AW166" i="75"/>
  <c r="AV166" i="75"/>
  <c r="AS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M166" i="75"/>
  <c r="AR166" i="75" s="1"/>
  <c r="I166" i="75"/>
  <c r="AW165" i="75"/>
  <c r="AV165" i="75"/>
  <c r="AS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AR164" i="75" s="1"/>
  <c r="I164" i="75"/>
  <c r="AW163" i="75"/>
  <c r="AV163" i="75"/>
  <c r="AS163" i="75"/>
  <c r="AQ163" i="75"/>
  <c r="AO163" i="75"/>
  <c r="AN163" i="75"/>
  <c r="AM163" i="75"/>
  <c r="AL163" i="75"/>
  <c r="AI163" i="75"/>
  <c r="AC163" i="75"/>
  <c r="Y163" i="75"/>
  <c r="Z163" i="75" s="1"/>
  <c r="AD163" i="75" s="1"/>
  <c r="W163" i="75"/>
  <c r="V163" i="75"/>
  <c r="U163" i="75"/>
  <c r="Q163" i="75"/>
  <c r="M163" i="75"/>
  <c r="AR163" i="75" s="1"/>
  <c r="I163" i="75"/>
  <c r="P163" i="75" s="1"/>
  <c r="R163" i="75" s="1"/>
  <c r="AW162" i="75"/>
  <c r="AV162" i="75"/>
  <c r="AS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M162" i="75"/>
  <c r="AR162" i="75" s="1"/>
  <c r="I162" i="75"/>
  <c r="AW161" i="75"/>
  <c r="AV161" i="75"/>
  <c r="AS161" i="75"/>
  <c r="AQ161" i="75"/>
  <c r="AO161" i="75"/>
  <c r="AN161" i="75"/>
  <c r="AM161" i="75"/>
  <c r="AL161" i="75"/>
  <c r="AI161" i="75"/>
  <c r="AC161" i="75"/>
  <c r="Y161" i="75"/>
  <c r="Z161" i="75" s="1"/>
  <c r="AD161" i="75" s="1"/>
  <c r="W161" i="75"/>
  <c r="V161" i="75"/>
  <c r="U161" i="75"/>
  <c r="Q161" i="75"/>
  <c r="M161" i="75"/>
  <c r="AR161" i="75" s="1"/>
  <c r="I161" i="75"/>
  <c r="P161" i="75" s="1"/>
  <c r="R161" i="75" s="1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AR160" i="75" s="1"/>
  <c r="I160" i="75"/>
  <c r="AW159" i="75"/>
  <c r="AV159" i="75"/>
  <c r="AS159" i="75"/>
  <c r="AQ159" i="75"/>
  <c r="AO159" i="75"/>
  <c r="AN159" i="75"/>
  <c r="AM159" i="75"/>
  <c r="AL159" i="75"/>
  <c r="AI159" i="75"/>
  <c r="AC159" i="75"/>
  <c r="Y159" i="75"/>
  <c r="Z159" i="75" s="1"/>
  <c r="AD159" i="75" s="1"/>
  <c r="W159" i="75"/>
  <c r="V159" i="75"/>
  <c r="U159" i="75"/>
  <c r="Q159" i="75"/>
  <c r="M159" i="75"/>
  <c r="AR159" i="75" s="1"/>
  <c r="I159" i="75"/>
  <c r="P159" i="75" s="1"/>
  <c r="R159" i="75" s="1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AW157" i="75"/>
  <c r="AV157" i="75"/>
  <c r="AS157" i="75"/>
  <c r="AQ157" i="75"/>
  <c r="AO157" i="75"/>
  <c r="AN157" i="75"/>
  <c r="AM157" i="75"/>
  <c r="AL157" i="75"/>
  <c r="AI157" i="75"/>
  <c r="AC157" i="75"/>
  <c r="Y157" i="75"/>
  <c r="Z157" i="75" s="1"/>
  <c r="AD157" i="75" s="1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M156" i="75"/>
  <c r="AR156" i="75" s="1"/>
  <c r="I156" i="75"/>
  <c r="AW155" i="75"/>
  <c r="AV155" i="75"/>
  <c r="AS155" i="75"/>
  <c r="AQ155" i="75"/>
  <c r="AO155" i="75"/>
  <c r="AN155" i="75"/>
  <c r="AM155" i="75"/>
  <c r="AL155" i="75"/>
  <c r="AI155" i="75"/>
  <c r="AC155" i="75"/>
  <c r="Y155" i="75"/>
  <c r="Z155" i="75" s="1"/>
  <c r="AD155" i="75" s="1"/>
  <c r="W155" i="75"/>
  <c r="V155" i="75"/>
  <c r="U155" i="75"/>
  <c r="Q155" i="75"/>
  <c r="M155" i="75"/>
  <c r="AR155" i="75" s="1"/>
  <c r="I155" i="75"/>
  <c r="P155" i="75" s="1"/>
  <c r="R155" i="75" s="1"/>
  <c r="AW154" i="75"/>
  <c r="AV154" i="75"/>
  <c r="AS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M154" i="75"/>
  <c r="AR154" i="75" s="1"/>
  <c r="I154" i="75"/>
  <c r="AW153" i="75"/>
  <c r="AV153" i="75"/>
  <c r="AS153" i="75"/>
  <c r="AQ153" i="75"/>
  <c r="AO153" i="75"/>
  <c r="AN153" i="75"/>
  <c r="AM153" i="75"/>
  <c r="AL153" i="75"/>
  <c r="AI153" i="75"/>
  <c r="AC153" i="75"/>
  <c r="Y153" i="75"/>
  <c r="Z153" i="75" s="1"/>
  <c r="AD153" i="75" s="1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M152" i="75"/>
  <c r="AR152" i="75" s="1"/>
  <c r="I152" i="75"/>
  <c r="AW151" i="75"/>
  <c r="AV151" i="75"/>
  <c r="AS151" i="75"/>
  <c r="AQ151" i="75"/>
  <c r="AO151" i="75"/>
  <c r="AN151" i="75"/>
  <c r="AM151" i="75"/>
  <c r="AL151" i="75"/>
  <c r="AI151" i="75"/>
  <c r="AC151" i="75"/>
  <c r="Y151" i="75"/>
  <c r="Z151" i="75" s="1"/>
  <c r="AD151" i="75" s="1"/>
  <c r="W151" i="75"/>
  <c r="V151" i="75"/>
  <c r="U151" i="75"/>
  <c r="Q151" i="75"/>
  <c r="M151" i="75"/>
  <c r="AR151" i="75" s="1"/>
  <c r="I151" i="75"/>
  <c r="P151" i="75" s="1"/>
  <c r="R151" i="75" s="1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M150" i="75"/>
  <c r="AR150" i="75" s="1"/>
  <c r="I150" i="75"/>
  <c r="AW149" i="75"/>
  <c r="AV149" i="75"/>
  <c r="AS149" i="75"/>
  <c r="AQ149" i="75"/>
  <c r="AO149" i="75"/>
  <c r="AN149" i="75"/>
  <c r="AM149" i="75"/>
  <c r="AL149" i="75"/>
  <c r="AI149" i="75"/>
  <c r="AC149" i="75"/>
  <c r="Y149" i="75"/>
  <c r="Z149" i="75" s="1"/>
  <c r="AD149" i="75" s="1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M148" i="75"/>
  <c r="AR148" i="75" s="1"/>
  <c r="I148" i="75"/>
  <c r="AW147" i="75"/>
  <c r="AV147" i="75"/>
  <c r="AS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M147" i="75"/>
  <c r="AR147" i="75" s="1"/>
  <c r="I147" i="75"/>
  <c r="P147" i="75" s="1"/>
  <c r="R147" i="75" s="1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M146" i="75"/>
  <c r="AR146" i="75" s="1"/>
  <c r="I146" i="75"/>
  <c r="AW145" i="75"/>
  <c r="AV145" i="75"/>
  <c r="AS145" i="75"/>
  <c r="AQ145" i="75"/>
  <c r="AO145" i="75"/>
  <c r="AN145" i="75"/>
  <c r="AM145" i="75"/>
  <c r="AL145" i="75"/>
  <c r="AI145" i="75"/>
  <c r="AC145" i="75"/>
  <c r="Y145" i="75"/>
  <c r="Z145" i="75" s="1"/>
  <c r="AD145" i="75" s="1"/>
  <c r="W145" i="75"/>
  <c r="V145" i="75"/>
  <c r="U145" i="75"/>
  <c r="Q145" i="75"/>
  <c r="M145" i="75"/>
  <c r="AR145" i="75" s="1"/>
  <c r="I145" i="75"/>
  <c r="P145" i="75" s="1"/>
  <c r="R145" i="75" s="1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AW143" i="75"/>
  <c r="AV143" i="75"/>
  <c r="AS143" i="75"/>
  <c r="AQ143" i="75"/>
  <c r="AO143" i="75"/>
  <c r="AN143" i="75"/>
  <c r="AM143" i="75"/>
  <c r="AL143" i="75"/>
  <c r="AI143" i="75"/>
  <c r="AC143" i="75"/>
  <c r="Y143" i="75"/>
  <c r="Z143" i="75" s="1"/>
  <c r="AD143" i="75" s="1"/>
  <c r="W143" i="75"/>
  <c r="V143" i="75"/>
  <c r="U143" i="75"/>
  <c r="Q143" i="75"/>
  <c r="M143" i="75"/>
  <c r="AR143" i="75" s="1"/>
  <c r="I143" i="75"/>
  <c r="P143" i="75" s="1"/>
  <c r="R143" i="75" s="1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M142" i="75"/>
  <c r="AR142" i="75" s="1"/>
  <c r="I142" i="75"/>
  <c r="AW141" i="75"/>
  <c r="AV141" i="75"/>
  <c r="AS141" i="75"/>
  <c r="AQ141" i="75"/>
  <c r="AO141" i="75"/>
  <c r="AN141" i="75"/>
  <c r="AM141" i="75"/>
  <c r="AL141" i="75"/>
  <c r="AI141" i="75"/>
  <c r="AC141" i="75"/>
  <c r="Y141" i="75"/>
  <c r="Z141" i="75" s="1"/>
  <c r="AD141" i="75" s="1"/>
  <c r="W141" i="75"/>
  <c r="V141" i="75"/>
  <c r="U141" i="75"/>
  <c r="Q141" i="75"/>
  <c r="M141" i="75"/>
  <c r="AR141" i="75" s="1"/>
  <c r="I141" i="75"/>
  <c r="P141" i="75" s="1"/>
  <c r="R141" i="75" s="1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AW139" i="75"/>
  <c r="AV139" i="75"/>
  <c r="AS139" i="75"/>
  <c r="AQ139" i="75"/>
  <c r="AO139" i="75"/>
  <c r="AN139" i="75"/>
  <c r="AM139" i="75"/>
  <c r="AL139" i="75"/>
  <c r="AI139" i="75"/>
  <c r="AC139" i="75"/>
  <c r="Y139" i="75"/>
  <c r="Z139" i="75" s="1"/>
  <c r="AD139" i="75" s="1"/>
  <c r="W139" i="75"/>
  <c r="V139" i="75"/>
  <c r="U139" i="75"/>
  <c r="Q139" i="75"/>
  <c r="M139" i="75"/>
  <c r="AR139" i="75" s="1"/>
  <c r="I139" i="75"/>
  <c r="P139" i="75" s="1"/>
  <c r="R139" i="75" s="1"/>
  <c r="AW138" i="75"/>
  <c r="AV138" i="75"/>
  <c r="AS138" i="75"/>
  <c r="AQ138" i="75"/>
  <c r="AO138" i="75"/>
  <c r="AN138" i="75"/>
  <c r="AM138" i="75"/>
  <c r="AL138" i="75"/>
  <c r="AI138" i="75"/>
  <c r="AC138" i="75"/>
  <c r="Z138" i="75"/>
  <c r="AD138" i="75" s="1"/>
  <c r="Y138" i="75"/>
  <c r="W138" i="75"/>
  <c r="V138" i="75"/>
  <c r="U138" i="75"/>
  <c r="Q138" i="75"/>
  <c r="M138" i="75"/>
  <c r="AR138" i="75" s="1"/>
  <c r="I138" i="75"/>
  <c r="AW137" i="75"/>
  <c r="AV137" i="75"/>
  <c r="AS137" i="75"/>
  <c r="AQ137" i="75"/>
  <c r="AO137" i="75"/>
  <c r="AN137" i="75"/>
  <c r="AM137" i="75"/>
  <c r="AL137" i="75"/>
  <c r="AI137" i="75"/>
  <c r="AC137" i="75"/>
  <c r="Y137" i="75"/>
  <c r="Z137" i="75" s="1"/>
  <c r="AD137" i="75" s="1"/>
  <c r="W137" i="75"/>
  <c r="V137" i="75"/>
  <c r="U137" i="75"/>
  <c r="Q137" i="75"/>
  <c r="M137" i="75"/>
  <c r="AR137" i="75" s="1"/>
  <c r="I137" i="75"/>
  <c r="P137" i="75" s="1"/>
  <c r="R137" i="75" s="1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AW135" i="75"/>
  <c r="AV135" i="75"/>
  <c r="AS135" i="75"/>
  <c r="AQ135" i="75"/>
  <c r="AO135" i="75"/>
  <c r="AN135" i="75"/>
  <c r="AM135" i="75"/>
  <c r="AL135" i="75"/>
  <c r="AI135" i="75"/>
  <c r="AC135" i="75"/>
  <c r="Y135" i="75"/>
  <c r="Z135" i="75" s="1"/>
  <c r="AD135" i="75" s="1"/>
  <c r="W135" i="75"/>
  <c r="V135" i="75"/>
  <c r="U135" i="75"/>
  <c r="Q135" i="75"/>
  <c r="M135" i="75"/>
  <c r="AR135" i="75" s="1"/>
  <c r="I135" i="75"/>
  <c r="P135" i="75" s="1"/>
  <c r="R135" i="75" s="1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AR134" i="75" s="1"/>
  <c r="I134" i="75"/>
  <c r="AW133" i="75"/>
  <c r="AV133" i="75"/>
  <c r="AS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Q133" i="75"/>
  <c r="M133" i="75"/>
  <c r="AR133" i="75" s="1"/>
  <c r="I133" i="75"/>
  <c r="P133" i="75" s="1"/>
  <c r="R133" i="75" s="1"/>
  <c r="AW132" i="75"/>
  <c r="AV132" i="75"/>
  <c r="AS132" i="75"/>
  <c r="AQ132" i="75"/>
  <c r="AO132" i="75"/>
  <c r="AN132" i="75"/>
  <c r="AM132" i="75"/>
  <c r="AL132" i="75"/>
  <c r="AI132" i="75"/>
  <c r="AC132" i="75"/>
  <c r="Z132" i="75"/>
  <c r="AD132" i="75" s="1"/>
  <c r="Y132" i="75"/>
  <c r="W132" i="75"/>
  <c r="V132" i="75"/>
  <c r="U132" i="75"/>
  <c r="Q132" i="75"/>
  <c r="M132" i="75"/>
  <c r="AR132" i="75" s="1"/>
  <c r="I132" i="75"/>
  <c r="AW131" i="75"/>
  <c r="AV131" i="75"/>
  <c r="AS131" i="75"/>
  <c r="AQ131" i="75"/>
  <c r="AO131" i="75"/>
  <c r="AN131" i="75"/>
  <c r="AM131" i="75"/>
  <c r="AL131" i="75"/>
  <c r="AI131" i="75"/>
  <c r="AC131" i="75"/>
  <c r="Y131" i="75"/>
  <c r="Z131" i="75" s="1"/>
  <c r="AD131" i="75" s="1"/>
  <c r="W131" i="75"/>
  <c r="V131" i="75"/>
  <c r="U131" i="75"/>
  <c r="Q131" i="75"/>
  <c r="M131" i="75"/>
  <c r="AR131" i="75" s="1"/>
  <c r="I131" i="75"/>
  <c r="P131" i="75" s="1"/>
  <c r="R131" i="75" s="1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AW129" i="75"/>
  <c r="AV129" i="75"/>
  <c r="AS129" i="75"/>
  <c r="AQ129" i="75"/>
  <c r="AO129" i="75"/>
  <c r="AN129" i="75"/>
  <c r="AM129" i="75"/>
  <c r="AL129" i="75"/>
  <c r="AI129" i="75"/>
  <c r="AC129" i="75"/>
  <c r="Y129" i="75"/>
  <c r="Z129" i="75" s="1"/>
  <c r="AD129" i="75" s="1"/>
  <c r="W129" i="75"/>
  <c r="V129" i="75"/>
  <c r="U129" i="75"/>
  <c r="Q129" i="75"/>
  <c r="M129" i="75"/>
  <c r="AR129" i="75" s="1"/>
  <c r="I129" i="75"/>
  <c r="P129" i="75" s="1"/>
  <c r="R129" i="75" s="1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AW127" i="75"/>
  <c r="AV127" i="75"/>
  <c r="AS127" i="75"/>
  <c r="AQ127" i="75"/>
  <c r="AO127" i="75"/>
  <c r="AN127" i="75"/>
  <c r="AM127" i="75"/>
  <c r="AL127" i="75"/>
  <c r="AI127" i="75"/>
  <c r="AC127" i="75"/>
  <c r="Y127" i="75"/>
  <c r="Z127" i="75" s="1"/>
  <c r="AD127" i="75" s="1"/>
  <c r="W127" i="75"/>
  <c r="V127" i="75"/>
  <c r="U127" i="75"/>
  <c r="Q127" i="75"/>
  <c r="M127" i="75"/>
  <c r="AR127" i="75" s="1"/>
  <c r="I127" i="75"/>
  <c r="P127" i="75" s="1"/>
  <c r="R127" i="75" s="1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AW125" i="75"/>
  <c r="AV125" i="75"/>
  <c r="AS125" i="75"/>
  <c r="AQ125" i="75"/>
  <c r="AO125" i="75"/>
  <c r="AN125" i="75"/>
  <c r="AM125" i="75"/>
  <c r="AL125" i="75"/>
  <c r="AI125" i="75"/>
  <c r="AC125" i="75"/>
  <c r="Y125" i="75"/>
  <c r="Z125" i="75" s="1"/>
  <c r="AD125" i="75" s="1"/>
  <c r="W125" i="75"/>
  <c r="V125" i="75"/>
  <c r="U125" i="75"/>
  <c r="Q125" i="75"/>
  <c r="M125" i="75"/>
  <c r="AR125" i="75" s="1"/>
  <c r="I125" i="75"/>
  <c r="P125" i="75" s="1"/>
  <c r="R125" i="75" s="1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AW123" i="75"/>
  <c r="AV123" i="75"/>
  <c r="AS123" i="75"/>
  <c r="AQ123" i="75"/>
  <c r="AO123" i="75"/>
  <c r="AN123" i="75"/>
  <c r="AM123" i="75"/>
  <c r="AL123" i="75"/>
  <c r="AI123" i="75"/>
  <c r="AC123" i="75"/>
  <c r="Y123" i="75"/>
  <c r="Z123" i="75" s="1"/>
  <c r="AD123" i="75" s="1"/>
  <c r="W123" i="75"/>
  <c r="V123" i="75"/>
  <c r="U123" i="75"/>
  <c r="Q123" i="75"/>
  <c r="M123" i="75"/>
  <c r="AR123" i="75" s="1"/>
  <c r="I123" i="75"/>
  <c r="P123" i="75" s="1"/>
  <c r="R123" i="75" s="1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AR122" i="75" s="1"/>
  <c r="I122" i="75"/>
  <c r="AW121" i="75"/>
  <c r="AV121" i="75"/>
  <c r="AS121" i="75"/>
  <c r="AQ121" i="75"/>
  <c r="AO121" i="75"/>
  <c r="AN121" i="75"/>
  <c r="AM121" i="75"/>
  <c r="AL121" i="75"/>
  <c r="AI121" i="75"/>
  <c r="AC121" i="75"/>
  <c r="Y121" i="75"/>
  <c r="Z121" i="75" s="1"/>
  <c r="AD121" i="75" s="1"/>
  <c r="W121" i="75"/>
  <c r="V121" i="75"/>
  <c r="U121" i="75"/>
  <c r="Q121" i="75"/>
  <c r="M121" i="75"/>
  <c r="AR121" i="75" s="1"/>
  <c r="I121" i="75"/>
  <c r="P121" i="75" s="1"/>
  <c r="R121" i="75" s="1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AW119" i="75"/>
  <c r="AV119" i="75"/>
  <c r="AS119" i="75"/>
  <c r="AQ119" i="75"/>
  <c r="AO119" i="75"/>
  <c r="AN119" i="75"/>
  <c r="AM119" i="75"/>
  <c r="AL119" i="75"/>
  <c r="AI119" i="75"/>
  <c r="AC119" i="75"/>
  <c r="Y119" i="75"/>
  <c r="Z119" i="75" s="1"/>
  <c r="AD119" i="75" s="1"/>
  <c r="W119" i="75"/>
  <c r="V119" i="75"/>
  <c r="U119" i="75"/>
  <c r="Q119" i="75"/>
  <c r="M119" i="75"/>
  <c r="AR119" i="75" s="1"/>
  <c r="I119" i="75"/>
  <c r="P119" i="75" s="1"/>
  <c r="R119" i="75" s="1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AW117" i="75"/>
  <c r="AV117" i="75"/>
  <c r="AS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M117" i="75"/>
  <c r="AR117" i="75" s="1"/>
  <c r="I117" i="75"/>
  <c r="P117" i="75" s="1"/>
  <c r="R117" i="75" s="1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AW115" i="75"/>
  <c r="AV115" i="75"/>
  <c r="AS115" i="75"/>
  <c r="AQ115" i="75"/>
  <c r="AO115" i="75"/>
  <c r="AN115" i="75"/>
  <c r="AM115" i="75"/>
  <c r="AL115" i="75"/>
  <c r="AI115" i="75"/>
  <c r="AC115" i="75"/>
  <c r="Y115" i="75"/>
  <c r="Z115" i="75" s="1"/>
  <c r="AD115" i="75" s="1"/>
  <c r="W115" i="75"/>
  <c r="V115" i="75"/>
  <c r="U115" i="75"/>
  <c r="Q115" i="75"/>
  <c r="M115" i="75"/>
  <c r="AR115" i="75" s="1"/>
  <c r="I115" i="75"/>
  <c r="P115" i="75" s="1"/>
  <c r="R115" i="75" s="1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AW113" i="75"/>
  <c r="AV113" i="75"/>
  <c r="AS113" i="75"/>
  <c r="AQ113" i="75"/>
  <c r="AO113" i="75"/>
  <c r="AN113" i="75"/>
  <c r="AM113" i="75"/>
  <c r="AL113" i="75"/>
  <c r="AI113" i="75"/>
  <c r="AC113" i="75"/>
  <c r="Y113" i="75"/>
  <c r="Z113" i="75" s="1"/>
  <c r="AD113" i="75" s="1"/>
  <c r="W113" i="75"/>
  <c r="V113" i="75"/>
  <c r="U113" i="75"/>
  <c r="Q113" i="75"/>
  <c r="M113" i="75"/>
  <c r="AR113" i="75" s="1"/>
  <c r="I113" i="75"/>
  <c r="P113" i="75" s="1"/>
  <c r="R113" i="75" s="1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AR112" i="75" s="1"/>
  <c r="I112" i="75"/>
  <c r="AW111" i="75"/>
  <c r="AV111" i="75"/>
  <c r="AS111" i="75"/>
  <c r="AQ111" i="75"/>
  <c r="AO111" i="75"/>
  <c r="AN111" i="75"/>
  <c r="AM111" i="75"/>
  <c r="AL111" i="75"/>
  <c r="AI111" i="75"/>
  <c r="AC111" i="75"/>
  <c r="Y111" i="75"/>
  <c r="Z111" i="75" s="1"/>
  <c r="AD111" i="75" s="1"/>
  <c r="W111" i="75"/>
  <c r="V111" i="75"/>
  <c r="U111" i="75"/>
  <c r="Q111" i="75"/>
  <c r="M111" i="75"/>
  <c r="AR111" i="75" s="1"/>
  <c r="I111" i="75"/>
  <c r="P111" i="75" s="1"/>
  <c r="R111" i="75" s="1"/>
  <c r="U110" i="75"/>
  <c r="U109" i="75"/>
  <c r="U108" i="75"/>
  <c r="AW107" i="75"/>
  <c r="AV107" i="75"/>
  <c r="AS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M107" i="75"/>
  <c r="AR107" i="75" s="1"/>
  <c r="I107" i="75"/>
  <c r="P107" i="75" s="1"/>
  <c r="R107" i="75" s="1"/>
  <c r="U106" i="75"/>
  <c r="AC105" i="75"/>
  <c r="Q105" i="75"/>
  <c r="M105" i="75"/>
  <c r="I105" i="75"/>
  <c r="AC104" i="75"/>
  <c r="Q104" i="75"/>
  <c r="M104" i="75"/>
  <c r="I104" i="75"/>
  <c r="AC103" i="75"/>
  <c r="U103" i="75"/>
  <c r="V103" i="75" s="1"/>
  <c r="Q103" i="75"/>
  <c r="M103" i="75"/>
  <c r="AR103" i="75" s="1"/>
  <c r="I103" i="75"/>
  <c r="AC102" i="75"/>
  <c r="U102" i="75"/>
  <c r="V102" i="75" s="1"/>
  <c r="Q102" i="75"/>
  <c r="M102" i="75"/>
  <c r="AR102" i="75" s="1"/>
  <c r="I102" i="75"/>
  <c r="AC101" i="75"/>
  <c r="U101" i="75"/>
  <c r="Q101" i="75"/>
  <c r="M101" i="75"/>
  <c r="AR101" i="75" s="1"/>
  <c r="I101" i="75"/>
  <c r="AC100" i="75"/>
  <c r="U100" i="75"/>
  <c r="V100" i="75" s="1"/>
  <c r="Q100" i="75"/>
  <c r="M100" i="75"/>
  <c r="AR100" i="75" s="1"/>
  <c r="I100" i="75"/>
  <c r="AC99" i="75"/>
  <c r="Q99" i="75"/>
  <c r="M99" i="75"/>
  <c r="I99" i="75"/>
  <c r="AC98" i="75"/>
  <c r="Q98" i="75"/>
  <c r="M98" i="75"/>
  <c r="I98" i="75"/>
  <c r="AC97" i="75"/>
  <c r="Q97" i="75"/>
  <c r="M97" i="75"/>
  <c r="I97" i="75"/>
  <c r="AC96" i="75"/>
  <c r="Q96" i="75"/>
  <c r="M96" i="75"/>
  <c r="I96" i="75"/>
  <c r="AC95" i="75"/>
  <c r="U95" i="75"/>
  <c r="V95" i="75" s="1"/>
  <c r="Q95" i="75"/>
  <c r="M95" i="75"/>
  <c r="AR95" i="75" s="1"/>
  <c r="I95" i="75"/>
  <c r="AC94" i="75"/>
  <c r="U94" i="75"/>
  <c r="V94" i="75" s="1"/>
  <c r="Q94" i="75"/>
  <c r="M94" i="75"/>
  <c r="I94" i="75"/>
  <c r="AC93" i="75"/>
  <c r="U93" i="75"/>
  <c r="V93" i="75" s="1"/>
  <c r="Q93" i="75"/>
  <c r="M93" i="75"/>
  <c r="AR93" i="75" s="1"/>
  <c r="I93" i="75"/>
  <c r="AC92" i="75"/>
  <c r="U92" i="75"/>
  <c r="Q92" i="75"/>
  <c r="M92" i="75"/>
  <c r="I92" i="75"/>
  <c r="AC91" i="75"/>
  <c r="Q91" i="75"/>
  <c r="M91" i="75"/>
  <c r="I91" i="75"/>
  <c r="P91" i="75" s="1"/>
  <c r="AC90" i="75"/>
  <c r="Q90" i="75"/>
  <c r="M90" i="75"/>
  <c r="U90" i="75" s="1"/>
  <c r="V90" i="75" s="1"/>
  <c r="I90" i="75"/>
  <c r="AC89" i="75"/>
  <c r="Q89" i="75"/>
  <c r="M89" i="75"/>
  <c r="I89" i="75"/>
  <c r="AC88" i="75"/>
  <c r="Q88" i="75"/>
  <c r="M88" i="75"/>
  <c r="U88" i="75" s="1"/>
  <c r="V88" i="75" s="1"/>
  <c r="I88" i="75"/>
  <c r="AC87" i="75"/>
  <c r="U87" i="75"/>
  <c r="V87" i="75" s="1"/>
  <c r="Q87" i="75"/>
  <c r="M87" i="75"/>
  <c r="AR87" i="75" s="1"/>
  <c r="I87" i="75"/>
  <c r="AC86" i="75"/>
  <c r="U86" i="75"/>
  <c r="V86" i="75" s="1"/>
  <c r="Q86" i="75"/>
  <c r="M86" i="75"/>
  <c r="I86" i="75"/>
  <c r="AC85" i="75"/>
  <c r="U85" i="75"/>
  <c r="V85" i="75" s="1"/>
  <c r="Q85" i="75"/>
  <c r="M85" i="75"/>
  <c r="AR85" i="75" s="1"/>
  <c r="I85" i="75"/>
  <c r="P85" i="75" s="1"/>
  <c r="AC84" i="75"/>
  <c r="U84" i="75"/>
  <c r="V84" i="75" s="1"/>
  <c r="Q84" i="75"/>
  <c r="M84" i="75"/>
  <c r="I84" i="75"/>
  <c r="AC83" i="75"/>
  <c r="Q83" i="75"/>
  <c r="M83" i="75"/>
  <c r="AR83" i="75" s="1"/>
  <c r="I83" i="75"/>
  <c r="P83" i="75" s="1"/>
  <c r="R83" i="75" s="1"/>
  <c r="AC82" i="75"/>
  <c r="U82" i="75"/>
  <c r="Q82" i="75"/>
  <c r="M82" i="75"/>
  <c r="I82" i="75"/>
  <c r="AC81" i="75"/>
  <c r="Q81" i="75"/>
  <c r="M81" i="75"/>
  <c r="AR81" i="75" s="1"/>
  <c r="I81" i="75"/>
  <c r="P81" i="75" s="1"/>
  <c r="R81" i="75" s="1"/>
  <c r="AC80" i="75"/>
  <c r="Q80" i="75"/>
  <c r="M80" i="75"/>
  <c r="U80" i="75" s="1"/>
  <c r="V80" i="75" s="1"/>
  <c r="I80" i="75"/>
  <c r="AC79" i="75"/>
  <c r="U79" i="75"/>
  <c r="V79" i="75" s="1"/>
  <c r="Q79" i="75"/>
  <c r="M79" i="75"/>
  <c r="AR79" i="75" s="1"/>
  <c r="I79" i="75"/>
  <c r="P79" i="75" s="1"/>
  <c r="AC78" i="75"/>
  <c r="Q78" i="75"/>
  <c r="M78" i="75"/>
  <c r="AR78" i="75" s="1"/>
  <c r="I78" i="75"/>
  <c r="AC77" i="75"/>
  <c r="Q77" i="75"/>
  <c r="M77" i="75"/>
  <c r="AR77" i="75" s="1"/>
  <c r="I77" i="75"/>
  <c r="P77" i="75" s="1"/>
  <c r="R77" i="75" s="1"/>
  <c r="AC76" i="75"/>
  <c r="Q76" i="75"/>
  <c r="M76" i="75"/>
  <c r="P76" i="75" s="1"/>
  <c r="I76" i="75"/>
  <c r="AC75" i="75"/>
  <c r="Q75" i="75"/>
  <c r="M75" i="75"/>
  <c r="I75" i="75"/>
  <c r="AC74" i="75"/>
  <c r="U74" i="75"/>
  <c r="V74" i="75" s="1"/>
  <c r="Q74" i="75"/>
  <c r="M74" i="75"/>
  <c r="AR74" i="75" s="1"/>
  <c r="I74" i="75"/>
  <c r="AC73" i="75"/>
  <c r="U73" i="75"/>
  <c r="V73" i="75" s="1"/>
  <c r="Q73" i="75"/>
  <c r="M73" i="75"/>
  <c r="AR73" i="75" s="1"/>
  <c r="I73" i="75"/>
  <c r="P73" i="75" s="1"/>
  <c r="AR72" i="75"/>
  <c r="AC72" i="75"/>
  <c r="Q72" i="75"/>
  <c r="M72" i="75"/>
  <c r="P72" i="75" s="1"/>
  <c r="I72" i="75"/>
  <c r="AC71" i="75"/>
  <c r="U71" i="75"/>
  <c r="V71" i="75" s="1"/>
  <c r="Q71" i="75"/>
  <c r="M71" i="75"/>
  <c r="AR71" i="75" s="1"/>
  <c r="I71" i="75"/>
  <c r="AC70" i="75"/>
  <c r="U70" i="75"/>
  <c r="Q70" i="75"/>
  <c r="M70" i="75"/>
  <c r="AR70" i="75" s="1"/>
  <c r="I70" i="75"/>
  <c r="P70" i="75" s="1"/>
  <c r="AC69" i="75"/>
  <c r="U69" i="75"/>
  <c r="Q69" i="75"/>
  <c r="M69" i="75"/>
  <c r="AR69" i="75" s="1"/>
  <c r="I69" i="75"/>
  <c r="P69" i="75" s="1"/>
  <c r="AR68" i="75"/>
  <c r="AC68" i="75"/>
  <c r="V68" i="75"/>
  <c r="Q68" i="75"/>
  <c r="M68" i="75"/>
  <c r="U68" i="75" s="1"/>
  <c r="I68" i="75"/>
  <c r="AC67" i="75"/>
  <c r="Q67" i="75"/>
  <c r="M67" i="75"/>
  <c r="I67" i="75"/>
  <c r="AC66" i="75"/>
  <c r="U66" i="75"/>
  <c r="V66" i="75" s="1"/>
  <c r="Q66" i="75"/>
  <c r="P66" i="75"/>
  <c r="M66" i="75"/>
  <c r="AR66" i="75" s="1"/>
  <c r="I66" i="75"/>
  <c r="AC65" i="75"/>
  <c r="Q65" i="75"/>
  <c r="M65" i="75"/>
  <c r="AR65" i="75" s="1"/>
  <c r="I65" i="75"/>
  <c r="P65" i="75" s="1"/>
  <c r="AC64" i="75"/>
  <c r="Q64" i="75"/>
  <c r="M64" i="75"/>
  <c r="P64" i="75" s="1"/>
  <c r="I64" i="75"/>
  <c r="AC63" i="75"/>
  <c r="U63" i="75"/>
  <c r="V63" i="75" s="1"/>
  <c r="Q63" i="75"/>
  <c r="M63" i="75"/>
  <c r="AR63" i="75" s="1"/>
  <c r="I63" i="75"/>
  <c r="AC62" i="75"/>
  <c r="U62" i="75"/>
  <c r="V62" i="75" s="1"/>
  <c r="Q62" i="75"/>
  <c r="M62" i="75"/>
  <c r="AR62" i="75" s="1"/>
  <c r="I62" i="75"/>
  <c r="P62" i="75" s="1"/>
  <c r="AC61" i="75"/>
  <c r="U61" i="75"/>
  <c r="Q61" i="75"/>
  <c r="M61" i="75"/>
  <c r="AR61" i="75" s="1"/>
  <c r="I61" i="75"/>
  <c r="AC60" i="75"/>
  <c r="V60" i="75"/>
  <c r="Q60" i="75"/>
  <c r="M60" i="75"/>
  <c r="U60" i="75" s="1"/>
  <c r="I60" i="75"/>
  <c r="AC59" i="75"/>
  <c r="Q59" i="75"/>
  <c r="M59" i="75"/>
  <c r="I59" i="75"/>
  <c r="AC58" i="75"/>
  <c r="U58" i="75"/>
  <c r="V58" i="75" s="1"/>
  <c r="Q58" i="75"/>
  <c r="P58" i="75"/>
  <c r="M58" i="75"/>
  <c r="AR58" i="75" s="1"/>
  <c r="I58" i="75"/>
  <c r="AC57" i="75"/>
  <c r="Q57" i="75"/>
  <c r="M57" i="75"/>
  <c r="AR57" i="75" s="1"/>
  <c r="I57" i="75"/>
  <c r="P57" i="75" s="1"/>
  <c r="AC56" i="75"/>
  <c r="Q56" i="75"/>
  <c r="M56" i="75"/>
  <c r="AR56" i="75" s="1"/>
  <c r="I56" i="75"/>
  <c r="P56" i="75" s="1"/>
  <c r="AC55" i="75"/>
  <c r="U55" i="75"/>
  <c r="V55" i="75" s="1"/>
  <c r="Q55" i="75"/>
  <c r="M55" i="75"/>
  <c r="AR55" i="75" s="1"/>
  <c r="I55" i="75"/>
  <c r="AC54" i="75"/>
  <c r="U54" i="75"/>
  <c r="Q54" i="75"/>
  <c r="M54" i="75"/>
  <c r="AR54" i="75" s="1"/>
  <c r="I54" i="75"/>
  <c r="AC53" i="75"/>
  <c r="Q53" i="75"/>
  <c r="M53" i="75"/>
  <c r="AR53" i="75" s="1"/>
  <c r="I53" i="75"/>
  <c r="P53" i="75" s="1"/>
  <c r="AC52" i="75"/>
  <c r="Q52" i="75"/>
  <c r="M52" i="75"/>
  <c r="I52" i="75"/>
  <c r="AC51" i="75"/>
  <c r="Q51" i="75"/>
  <c r="M51" i="75"/>
  <c r="I51" i="75"/>
  <c r="AC50" i="75"/>
  <c r="U50" i="75"/>
  <c r="V50" i="75" s="1"/>
  <c r="Q50" i="75"/>
  <c r="P50" i="75"/>
  <c r="M50" i="75"/>
  <c r="AR50" i="75" s="1"/>
  <c r="I50" i="75"/>
  <c r="AC49" i="75"/>
  <c r="U49" i="75"/>
  <c r="Q49" i="75"/>
  <c r="Q109" i="75" s="1"/>
  <c r="M49" i="75"/>
  <c r="I49" i="75"/>
  <c r="AW48" i="75"/>
  <c r="AV48" i="75"/>
  <c r="AS48" i="75"/>
  <c r="AR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P48" i="75"/>
  <c r="M48" i="75"/>
  <c r="I48" i="75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AR47" i="75" s="1"/>
  <c r="I47" i="75"/>
  <c r="P47" i="75" s="1"/>
  <c r="R47" i="75" s="1"/>
  <c r="U46" i="75"/>
  <c r="AC45" i="75"/>
  <c r="Q45" i="75"/>
  <c r="M45" i="75"/>
  <c r="I45" i="75"/>
  <c r="AC44" i="75"/>
  <c r="U44" i="75"/>
  <c r="V44" i="75" s="1"/>
  <c r="Q44" i="75"/>
  <c r="P44" i="75"/>
  <c r="M44" i="75"/>
  <c r="AR44" i="75" s="1"/>
  <c r="I44" i="75"/>
  <c r="AC43" i="75"/>
  <c r="Q43" i="75"/>
  <c r="M43" i="75"/>
  <c r="AR43" i="75" s="1"/>
  <c r="I43" i="75"/>
  <c r="P43" i="75" s="1"/>
  <c r="AC42" i="75"/>
  <c r="Q42" i="75"/>
  <c r="M42" i="75"/>
  <c r="P42" i="75" s="1"/>
  <c r="I42" i="75"/>
  <c r="AC41" i="75"/>
  <c r="U41" i="75"/>
  <c r="V41" i="75" s="1"/>
  <c r="Q41" i="75"/>
  <c r="M41" i="75"/>
  <c r="AR41" i="75" s="1"/>
  <c r="I41" i="75"/>
  <c r="AC40" i="75"/>
  <c r="U40" i="75"/>
  <c r="V40" i="75" s="1"/>
  <c r="Q40" i="75"/>
  <c r="P40" i="75"/>
  <c r="M40" i="75"/>
  <c r="AR40" i="75" s="1"/>
  <c r="I40" i="75"/>
  <c r="AC39" i="75"/>
  <c r="Q39" i="75"/>
  <c r="M39" i="75"/>
  <c r="AR39" i="75" s="1"/>
  <c r="I39" i="75"/>
  <c r="P39" i="75" s="1"/>
  <c r="AC38" i="75"/>
  <c r="Q38" i="75"/>
  <c r="M38" i="75"/>
  <c r="I38" i="75"/>
  <c r="AC37" i="75"/>
  <c r="Q37" i="75"/>
  <c r="M37" i="75"/>
  <c r="I37" i="75"/>
  <c r="AC36" i="75"/>
  <c r="U36" i="75"/>
  <c r="V36" i="75" s="1"/>
  <c r="Q36" i="75"/>
  <c r="M36" i="75"/>
  <c r="AR36" i="75" s="1"/>
  <c r="I36" i="75"/>
  <c r="AC35" i="75"/>
  <c r="Q35" i="75"/>
  <c r="M35" i="75"/>
  <c r="AR35" i="75" s="1"/>
  <c r="I35" i="75"/>
  <c r="P35" i="75" s="1"/>
  <c r="AR34" i="75"/>
  <c r="AC34" i="75"/>
  <c r="Q34" i="75"/>
  <c r="M34" i="75"/>
  <c r="U34" i="75" s="1"/>
  <c r="V34" i="75" s="1"/>
  <c r="I34" i="75"/>
  <c r="AR33" i="75"/>
  <c r="AC33" i="75"/>
  <c r="U33" i="75"/>
  <c r="V33" i="75" s="1"/>
  <c r="Q33" i="75"/>
  <c r="P33" i="75"/>
  <c r="M33" i="75"/>
  <c r="I33" i="75"/>
  <c r="AR32" i="75"/>
  <c r="AC32" i="75"/>
  <c r="U32" i="75"/>
  <c r="Q32" i="75"/>
  <c r="M32" i="75"/>
  <c r="I32" i="75"/>
  <c r="P32" i="75" s="1"/>
  <c r="AR31" i="75"/>
  <c r="AC31" i="75"/>
  <c r="U31" i="75"/>
  <c r="V31" i="75" s="1"/>
  <c r="Q31" i="75"/>
  <c r="M31" i="75"/>
  <c r="I31" i="75"/>
  <c r="AR30" i="75"/>
  <c r="AC30" i="75"/>
  <c r="V30" i="75"/>
  <c r="Q30" i="75"/>
  <c r="M30" i="75"/>
  <c r="U30" i="75" s="1"/>
  <c r="I30" i="75"/>
  <c r="AR29" i="75"/>
  <c r="AC29" i="75"/>
  <c r="U29" i="75"/>
  <c r="V29" i="75" s="1"/>
  <c r="Q29" i="75"/>
  <c r="P29" i="75"/>
  <c r="M29" i="75"/>
  <c r="I29" i="75"/>
  <c r="AC28" i="75"/>
  <c r="Q28" i="75"/>
  <c r="M28" i="75"/>
  <c r="I28" i="75"/>
  <c r="AC27" i="75"/>
  <c r="Q27" i="75"/>
  <c r="M27" i="75"/>
  <c r="AR27" i="75" s="1"/>
  <c r="I27" i="75"/>
  <c r="P27" i="75" s="1"/>
  <c r="AC26" i="75"/>
  <c r="Y26" i="75"/>
  <c r="U26" i="75"/>
  <c r="Q26" i="75"/>
  <c r="M26" i="75"/>
  <c r="AR26" i="75" s="1"/>
  <c r="I26" i="75"/>
  <c r="P26" i="75" s="1"/>
  <c r="AC25" i="75"/>
  <c r="U25" i="75"/>
  <c r="V25" i="75" s="1"/>
  <c r="Q25" i="75"/>
  <c r="M25" i="75"/>
  <c r="AR25" i="75" s="1"/>
  <c r="I25" i="75"/>
  <c r="AV24" i="75"/>
  <c r="AQ24" i="75"/>
  <c r="AO24" i="75"/>
  <c r="AL24" i="75"/>
  <c r="Y24" i="75"/>
  <c r="W24" i="75"/>
  <c r="AW24" i="75" s="1"/>
  <c r="V24" i="75"/>
  <c r="U24" i="75"/>
  <c r="AR24" i="75"/>
  <c r="P24" i="75"/>
  <c r="R24" i="75" s="1"/>
  <c r="AR23" i="75"/>
  <c r="AO23" i="75"/>
  <c r="AD23" i="75"/>
  <c r="Y23" i="75"/>
  <c r="AN23" i="75" s="1"/>
  <c r="W23" i="75"/>
  <c r="AQ23" i="75" s="1"/>
  <c r="U23" i="75"/>
  <c r="V23" i="75" s="1"/>
  <c r="P23" i="75"/>
  <c r="R23" i="75" s="1"/>
  <c r="AV22" i="75"/>
  <c r="AO22" i="75"/>
  <c r="W22" i="75"/>
  <c r="AL22" i="75" s="1"/>
  <c r="V22" i="75"/>
  <c r="U22" i="75"/>
  <c r="AR22" i="75"/>
  <c r="P22" i="75"/>
  <c r="R22" i="75" s="1"/>
  <c r="AC21" i="75"/>
  <c r="U21" i="75"/>
  <c r="V21" i="75" s="1"/>
  <c r="Q21" i="75"/>
  <c r="M21" i="75"/>
  <c r="I21" i="75"/>
  <c r="P21" i="75" s="1"/>
  <c r="AS20" i="75"/>
  <c r="AQ20" i="75"/>
  <c r="AO20" i="75"/>
  <c r="AL20" i="75"/>
  <c r="Y20" i="75"/>
  <c r="AD20" i="75" s="1"/>
  <c r="W20" i="75"/>
  <c r="AW20" i="75" s="1"/>
  <c r="U20" i="75"/>
  <c r="V20" i="75" s="1"/>
  <c r="AR20" i="75"/>
  <c r="P20" i="75"/>
  <c r="R20" i="75" s="1"/>
  <c r="AS19" i="75"/>
  <c r="AO19" i="75"/>
  <c r="AL19" i="75"/>
  <c r="AD19" i="75"/>
  <c r="W19" i="75"/>
  <c r="AQ19" i="75" s="1"/>
  <c r="V19" i="75"/>
  <c r="U19" i="75"/>
  <c r="P19" i="75"/>
  <c r="R19" i="75" s="1"/>
  <c r="AR19" i="75"/>
  <c r="AO18" i="75"/>
  <c r="W18" i="75"/>
  <c r="AV18" i="75" s="1"/>
  <c r="U18" i="75"/>
  <c r="V18" i="75" s="1"/>
  <c r="AR18" i="75"/>
  <c r="P18" i="75"/>
  <c r="R18" i="75" s="1"/>
  <c r="AQ17" i="75"/>
  <c r="AO17" i="75"/>
  <c r="AL17" i="75"/>
  <c r="AD17" i="75"/>
  <c r="W17" i="75"/>
  <c r="AW17" i="75" s="1"/>
  <c r="U17" i="75"/>
  <c r="V17" i="75" s="1"/>
  <c r="AR17" i="75"/>
  <c r="AV16" i="75"/>
  <c r="AS16" i="75"/>
  <c r="AO16" i="75"/>
  <c r="AL16" i="75"/>
  <c r="W16" i="75"/>
  <c r="AQ16" i="75" s="1"/>
  <c r="U16" i="75"/>
  <c r="V16" i="75" s="1"/>
  <c r="AR16" i="75"/>
  <c r="P16" i="75"/>
  <c r="R16" i="75" s="1"/>
  <c r="AO15" i="75"/>
  <c r="AD15" i="75"/>
  <c r="W15" i="75"/>
  <c r="AL15" i="75" s="1"/>
  <c r="U15" i="75"/>
  <c r="V15" i="75" s="1"/>
  <c r="AR15" i="75"/>
  <c r="AO14" i="75"/>
  <c r="W14" i="75"/>
  <c r="AV14" i="75" s="1"/>
  <c r="U14" i="75"/>
  <c r="V14" i="75" s="1"/>
  <c r="AR14" i="75"/>
  <c r="P14" i="75"/>
  <c r="R14" i="75" s="1"/>
  <c r="AQ13" i="75"/>
  <c r="AO13" i="75"/>
  <c r="AL13" i="75"/>
  <c r="AD13" i="75"/>
  <c r="W13" i="75"/>
  <c r="AW13" i="75" s="1"/>
  <c r="U13" i="75"/>
  <c r="V13" i="75" s="1"/>
  <c r="AR13" i="75"/>
  <c r="AV12" i="75"/>
  <c r="AS12" i="75"/>
  <c r="AO12" i="75"/>
  <c r="AL12" i="75"/>
  <c r="W12" i="75"/>
  <c r="AQ12" i="75" s="1"/>
  <c r="U12" i="75"/>
  <c r="V12" i="75" s="1"/>
  <c r="AR12" i="75"/>
  <c r="P12" i="75"/>
  <c r="R12" i="75" s="1"/>
  <c r="AO11" i="75"/>
  <c r="AD11" i="75"/>
  <c r="W11" i="75"/>
  <c r="AL11" i="75" s="1"/>
  <c r="U11" i="75"/>
  <c r="V11" i="75" s="1"/>
  <c r="AR11" i="75"/>
  <c r="AO10" i="75"/>
  <c r="W10" i="75"/>
  <c r="AV10" i="75" s="1"/>
  <c r="U10" i="75"/>
  <c r="V10" i="75" s="1"/>
  <c r="AR10" i="75"/>
  <c r="P10" i="75"/>
  <c r="R10" i="75" s="1"/>
  <c r="AQ9" i="75"/>
  <c r="AO9" i="75"/>
  <c r="AL9" i="75"/>
  <c r="AD9" i="75"/>
  <c r="W9" i="75"/>
  <c r="U9" i="75"/>
  <c r="V9" i="75" s="1"/>
  <c r="AR9" i="75"/>
  <c r="AW8" i="75"/>
  <c r="AV8" i="75"/>
  <c r="AS8" i="75"/>
  <c r="AQ8" i="75"/>
  <c r="AO8" i="75"/>
  <c r="AN8" i="75"/>
  <c r="AM8" i="75"/>
  <c r="AL8" i="75"/>
  <c r="AI8" i="75"/>
  <c r="AC8" i="75"/>
  <c r="Y8" i="75"/>
  <c r="W8" i="75"/>
  <c r="V8" i="75"/>
  <c r="U8" i="75"/>
  <c r="Q8" i="75"/>
  <c r="M8" i="75"/>
  <c r="AR8" i="75" s="1"/>
  <c r="I8" i="75"/>
  <c r="P8" i="75" s="1"/>
  <c r="AW7" i="75"/>
  <c r="AV7" i="75"/>
  <c r="AS7" i="75"/>
  <c r="AQ7" i="75"/>
  <c r="AO7" i="75"/>
  <c r="AN7" i="75"/>
  <c r="AM7" i="75"/>
  <c r="AL7" i="75"/>
  <c r="AI7" i="75"/>
  <c r="AC7" i="75"/>
  <c r="Y7" i="75"/>
  <c r="W7" i="75"/>
  <c r="V7" i="75"/>
  <c r="U7" i="75"/>
  <c r="Q7" i="75"/>
  <c r="M7" i="75"/>
  <c r="AR7" i="75" s="1"/>
  <c r="I7" i="75"/>
  <c r="AS6" i="75"/>
  <c r="AC6" i="75"/>
  <c r="AQ11" i="82" l="1"/>
  <c r="AH11" i="82"/>
  <c r="AL11" i="82"/>
  <c r="AR11" i="82"/>
  <c r="AQ12" i="82"/>
  <c r="AH12" i="82"/>
  <c r="AL12" i="82"/>
  <c r="AR12" i="82"/>
  <c r="AL9" i="82"/>
  <c r="AR9" i="82"/>
  <c r="AQ9" i="82"/>
  <c r="AH9" i="82"/>
  <c r="AL10" i="82"/>
  <c r="AR10" i="82"/>
  <c r="Y10" i="82"/>
  <c r="AQ10" i="82"/>
  <c r="AH10" i="82"/>
  <c r="Y12" i="82"/>
  <c r="AQ16" i="82"/>
  <c r="AH16" i="82"/>
  <c r="AL16" i="82"/>
  <c r="AR16" i="82"/>
  <c r="AL17" i="82"/>
  <c r="AR17" i="82"/>
  <c r="AQ17" i="82"/>
  <c r="AH17" i="82"/>
  <c r="AL18" i="82"/>
  <c r="AR18" i="82"/>
  <c r="Y18" i="82"/>
  <c r="AQ18" i="82"/>
  <c r="AH18" i="82"/>
  <c r="AL19" i="82"/>
  <c r="AR19" i="82"/>
  <c r="AQ19" i="82"/>
  <c r="AH19" i="82"/>
  <c r="AL30" i="82"/>
  <c r="Y16" i="82"/>
  <c r="AQ21" i="82"/>
  <c r="AH21" i="82"/>
  <c r="AR21" i="82"/>
  <c r="AR32" i="82"/>
  <c r="AH32" i="82"/>
  <c r="AQ32" i="82"/>
  <c r="AR35" i="82"/>
  <c r="AH35" i="82"/>
  <c r="AQ35" i="82"/>
  <c r="AR36" i="82"/>
  <c r="AH36" i="82"/>
  <c r="AQ36" i="82"/>
  <c r="AR37" i="82"/>
  <c r="AH37" i="82"/>
  <c r="AQ37" i="82"/>
  <c r="AR38" i="82"/>
  <c r="AH38" i="82"/>
  <c r="AQ38" i="82"/>
  <c r="AR39" i="82"/>
  <c r="AH39" i="82"/>
  <c r="AQ39" i="82"/>
  <c r="AR40" i="82"/>
  <c r="AH40" i="82"/>
  <c r="AQ40" i="82"/>
  <c r="AR41" i="82"/>
  <c r="AQ41" i="82"/>
  <c r="AH41" i="82"/>
  <c r="AA7" i="82"/>
  <c r="S10" i="82"/>
  <c r="AL13" i="82"/>
  <c r="AL14" i="82"/>
  <c r="AR15" i="82"/>
  <c r="S17" i="82"/>
  <c r="Y17" i="82"/>
  <c r="S18" i="82"/>
  <c r="AN20" i="82"/>
  <c r="AL22" i="82"/>
  <c r="AL23" i="82"/>
  <c r="V25" i="82"/>
  <c r="W25" i="82" s="1"/>
  <c r="W108" i="82" s="1"/>
  <c r="V26" i="82"/>
  <c r="W26" i="82" s="1"/>
  <c r="V27" i="82"/>
  <c r="W27" i="82" s="1"/>
  <c r="AL27" i="82" s="1"/>
  <c r="V28" i="82"/>
  <c r="W28" i="82" s="1"/>
  <c r="V29" i="82"/>
  <c r="W29" i="82" s="1"/>
  <c r="V30" i="82"/>
  <c r="W30" i="82" s="1"/>
  <c r="V31" i="82"/>
  <c r="W31" i="82" s="1"/>
  <c r="AL31" i="82" s="1"/>
  <c r="S32" i="82"/>
  <c r="Y32" i="82"/>
  <c r="AL32" i="82"/>
  <c r="AH43" i="82"/>
  <c r="Q44" i="82"/>
  <c r="W44" i="82"/>
  <c r="R46" i="82"/>
  <c r="R110" i="82" s="1"/>
  <c r="AA8" i="82"/>
  <c r="AI46" i="82"/>
  <c r="AL15" i="82"/>
  <c r="S19" i="82"/>
  <c r="Y19" i="82"/>
  <c r="AH20" i="82"/>
  <c r="AQ20" i="82"/>
  <c r="J108" i="82"/>
  <c r="J106" i="82"/>
  <c r="J110" i="82" s="1"/>
  <c r="J46" i="82"/>
  <c r="AL21" i="82"/>
  <c r="AH24" i="82"/>
  <c r="AQ24" i="82"/>
  <c r="Q26" i="82"/>
  <c r="W33" i="82"/>
  <c r="AL33" i="82" s="1"/>
  <c r="AH42" i="82"/>
  <c r="Q43" i="82"/>
  <c r="AL43" i="82"/>
  <c r="AQ43" i="82"/>
  <c r="AR49" i="82"/>
  <c r="AQ49" i="82"/>
  <c r="AH49" i="82"/>
  <c r="Z46" i="82"/>
  <c r="Z106" i="82" s="1"/>
  <c r="Z108" i="82"/>
  <c r="AH13" i="82"/>
  <c r="AQ13" i="82"/>
  <c r="AH14" i="82"/>
  <c r="AQ14" i="82"/>
  <c r="AJ20" i="82"/>
  <c r="AM21" i="82"/>
  <c r="N46" i="82"/>
  <c r="N110" i="82" s="1"/>
  <c r="N108" i="82"/>
  <c r="N106" i="82"/>
  <c r="AH22" i="82"/>
  <c r="AQ22" i="82"/>
  <c r="AH23" i="82"/>
  <c r="AQ23" i="82"/>
  <c r="Y24" i="82"/>
  <c r="Y28" i="82"/>
  <c r="AN28" i="82" s="1"/>
  <c r="Y30" i="82"/>
  <c r="S34" i="82"/>
  <c r="W34" i="82"/>
  <c r="Y34" i="82" s="1"/>
  <c r="AL34" i="82"/>
  <c r="AQ42" i="82"/>
  <c r="AR51" i="82"/>
  <c r="AQ51" i="82"/>
  <c r="AH51" i="82"/>
  <c r="AR53" i="82"/>
  <c r="AQ53" i="82"/>
  <c r="AH53" i="82"/>
  <c r="AR55" i="82"/>
  <c r="AQ55" i="82"/>
  <c r="AH55" i="82"/>
  <c r="AR56" i="82"/>
  <c r="AQ56" i="82"/>
  <c r="AH56" i="82"/>
  <c r="R106" i="82"/>
  <c r="AI106" i="82"/>
  <c r="AI110" i="82" s="1"/>
  <c r="S8" i="82"/>
  <c r="AF46" i="82"/>
  <c r="AF106" i="82" s="1"/>
  <c r="AF110" i="82" s="1"/>
  <c r="AF108" i="82"/>
  <c r="S12" i="82"/>
  <c r="Y14" i="82"/>
  <c r="Y15" i="82"/>
  <c r="AH15" i="82"/>
  <c r="S16" i="82"/>
  <c r="Q21" i="82"/>
  <c r="Y22" i="82"/>
  <c r="Y23" i="82"/>
  <c r="AN23" i="82" s="1"/>
  <c r="AL26" i="82"/>
  <c r="AL35" i="82"/>
  <c r="Q36" i="82"/>
  <c r="AL36" i="82"/>
  <c r="AL37" i="82"/>
  <c r="Q38" i="82"/>
  <c r="AL38" i="82"/>
  <c r="AL39" i="82"/>
  <c r="AL40" i="82"/>
  <c r="AL41" i="82"/>
  <c r="AL45" i="82"/>
  <c r="W45" i="82"/>
  <c r="S48" i="82"/>
  <c r="Z109" i="82"/>
  <c r="AL49" i="82"/>
  <c r="AL51" i="82"/>
  <c r="AL53" i="82"/>
  <c r="AL55" i="82"/>
  <c r="AL56" i="82"/>
  <c r="V59" i="82"/>
  <c r="W59" i="82" s="1"/>
  <c r="AL59" i="82" s="1"/>
  <c r="AR76" i="82"/>
  <c r="AQ76" i="82"/>
  <c r="AH76" i="82"/>
  <c r="AQ78" i="82"/>
  <c r="AH78" i="82"/>
  <c r="AR78" i="82"/>
  <c r="AH79" i="82"/>
  <c r="AR79" i="82"/>
  <c r="AQ79" i="82"/>
  <c r="AN57" i="82"/>
  <c r="Q59" i="82"/>
  <c r="Q60" i="82"/>
  <c r="V60" i="82"/>
  <c r="W60" i="82" s="1"/>
  <c r="AL60" i="82" s="1"/>
  <c r="Q61" i="82"/>
  <c r="AL80" i="82"/>
  <c r="AR80" i="82"/>
  <c r="AQ80" i="82"/>
  <c r="AH80" i="82"/>
  <c r="AL81" i="82"/>
  <c r="AR81" i="82"/>
  <c r="AQ81" i="82"/>
  <c r="AH81" i="82"/>
  <c r="AQ82" i="82"/>
  <c r="AR82" i="82"/>
  <c r="AH82" i="82"/>
  <c r="AR83" i="82"/>
  <c r="AH83" i="82"/>
  <c r="AQ83" i="82"/>
  <c r="W50" i="82"/>
  <c r="W109" i="82" s="1"/>
  <c r="W52" i="82"/>
  <c r="W54" i="82"/>
  <c r="W57" i="82"/>
  <c r="W58" i="82"/>
  <c r="AM61" i="82"/>
  <c r="V61" i="82"/>
  <c r="W61" i="82" s="1"/>
  <c r="AL62" i="82"/>
  <c r="Q40" i="82"/>
  <c r="Q42" i="82"/>
  <c r="AM49" i="82"/>
  <c r="N109" i="82"/>
  <c r="Y50" i="82"/>
  <c r="AN50" i="82" s="1"/>
  <c r="Y52" i="82"/>
  <c r="AN52" i="82" s="1"/>
  <c r="Y54" i="82"/>
  <c r="Q56" i="82"/>
  <c r="Y57" i="82"/>
  <c r="Q58" i="82"/>
  <c r="Q62" i="82"/>
  <c r="V62" i="82"/>
  <c r="W62" i="82" s="1"/>
  <c r="AM63" i="82"/>
  <c r="V63" i="82"/>
  <c r="W63" i="82" s="1"/>
  <c r="AQ70" i="82"/>
  <c r="AH70" i="82"/>
  <c r="AR70" i="82"/>
  <c r="AL72" i="82"/>
  <c r="AR72" i="82"/>
  <c r="AQ72" i="82"/>
  <c r="AH72" i="82"/>
  <c r="AR73" i="82"/>
  <c r="AL73" i="82"/>
  <c r="AQ73" i="82"/>
  <c r="AH73" i="82"/>
  <c r="AL76" i="82"/>
  <c r="Q70" i="82"/>
  <c r="Q73" i="82"/>
  <c r="V74" i="82"/>
  <c r="W74" i="82" s="1"/>
  <c r="V75" i="82"/>
  <c r="W75" i="82" s="1"/>
  <c r="Q78" i="82"/>
  <c r="Y79" i="82"/>
  <c r="Q81" i="82"/>
  <c r="AL82" i="82"/>
  <c r="Q86" i="82"/>
  <c r="AL86" i="82"/>
  <c r="Q88" i="82"/>
  <c r="Q90" i="82"/>
  <c r="AL90" i="82"/>
  <c r="W90" i="82"/>
  <c r="Q94" i="82"/>
  <c r="W94" i="82"/>
  <c r="Q98" i="82"/>
  <c r="W98" i="82"/>
  <c r="AL98" i="82" s="1"/>
  <c r="Q102" i="82"/>
  <c r="AL102" i="82"/>
  <c r="W102" i="82"/>
  <c r="F106" i="82"/>
  <c r="F110" i="82" s="1"/>
  <c r="AD110" i="82"/>
  <c r="AD106" i="82"/>
  <c r="V64" i="82"/>
  <c r="W64" i="82" s="1"/>
  <c r="V65" i="82"/>
  <c r="W65" i="82" s="1"/>
  <c r="AL65" i="82" s="1"/>
  <c r="V66" i="82"/>
  <c r="W66" i="82" s="1"/>
  <c r="V67" i="82"/>
  <c r="W67" i="82" s="1"/>
  <c r="AL67" i="82" s="1"/>
  <c r="V68" i="82"/>
  <c r="W68" i="82" s="1"/>
  <c r="V69" i="82"/>
  <c r="W69" i="82" s="1"/>
  <c r="AL70" i="82"/>
  <c r="S72" i="82"/>
  <c r="Y72" i="82"/>
  <c r="Q75" i="82"/>
  <c r="V77" i="82"/>
  <c r="W77" i="82" s="1"/>
  <c r="AL79" i="82"/>
  <c r="S80" i="82"/>
  <c r="Y80" i="82"/>
  <c r="Y82" i="82"/>
  <c r="V84" i="82"/>
  <c r="W84" i="82" s="1"/>
  <c r="AL84" i="82" s="1"/>
  <c r="AM85" i="82"/>
  <c r="V85" i="82"/>
  <c r="W85" i="82" s="1"/>
  <c r="W93" i="82"/>
  <c r="AL97" i="82"/>
  <c r="W97" i="82"/>
  <c r="W101" i="82"/>
  <c r="AL105" i="82"/>
  <c r="W105" i="82"/>
  <c r="Q63" i="82"/>
  <c r="Q65" i="82"/>
  <c r="Q67" i="82"/>
  <c r="Q69" i="82"/>
  <c r="S74" i="82"/>
  <c r="Y74" i="82"/>
  <c r="AJ74" i="82" s="1"/>
  <c r="AA80" i="82"/>
  <c r="Q84" i="82"/>
  <c r="Q92" i="82"/>
  <c r="AL92" i="82"/>
  <c r="W92" i="82"/>
  <c r="Q96" i="82"/>
  <c r="AL96" i="82"/>
  <c r="W96" i="82"/>
  <c r="Q100" i="82"/>
  <c r="W100" i="82"/>
  <c r="Q104" i="82"/>
  <c r="W104" i="82"/>
  <c r="AL104" i="82" s="1"/>
  <c r="Y64" i="82"/>
  <c r="AJ64" i="82" s="1"/>
  <c r="Y66" i="82"/>
  <c r="AJ66" i="82" s="1"/>
  <c r="Y68" i="82"/>
  <c r="AJ68" i="82" s="1"/>
  <c r="W71" i="82"/>
  <c r="Y71" i="82" s="1"/>
  <c r="AA74" i="82"/>
  <c r="Q76" i="82"/>
  <c r="Y77" i="82"/>
  <c r="AN77" i="82" s="1"/>
  <c r="AN79" i="82"/>
  <c r="AL83" i="82"/>
  <c r="W91" i="82"/>
  <c r="AL91" i="82" s="1"/>
  <c r="AL95" i="82"/>
  <c r="W95" i="82"/>
  <c r="W99" i="82"/>
  <c r="AL99" i="82" s="1"/>
  <c r="AL103" i="82"/>
  <c r="W103" i="82"/>
  <c r="X106" i="82"/>
  <c r="X110" i="82" s="1"/>
  <c r="AE110" i="82"/>
  <c r="AP110" i="82"/>
  <c r="V86" i="82"/>
  <c r="W86" i="82" s="1"/>
  <c r="V87" i="82"/>
  <c r="W87" i="82" s="1"/>
  <c r="AL87" i="82" s="1"/>
  <c r="V88" i="82"/>
  <c r="W88" i="82" s="1"/>
  <c r="AL88" i="82" s="1"/>
  <c r="V89" i="82"/>
  <c r="W89" i="82" s="1"/>
  <c r="R21" i="75"/>
  <c r="Y21" i="75"/>
  <c r="Q46" i="75"/>
  <c r="Q106" i="75" s="1"/>
  <c r="AM46" i="75"/>
  <c r="AV11" i="75"/>
  <c r="AV15" i="75"/>
  <c r="AW23" i="75"/>
  <c r="P34" i="75"/>
  <c r="U52" i="75"/>
  <c r="V52" i="75" s="1"/>
  <c r="P52" i="75"/>
  <c r="AR52" i="75"/>
  <c r="AC46" i="75"/>
  <c r="AC110" i="75" s="1"/>
  <c r="Y10" i="75"/>
  <c r="AQ10" i="75"/>
  <c r="AW11" i="75"/>
  <c r="Y14" i="75"/>
  <c r="AQ14" i="75"/>
  <c r="AW15" i="75"/>
  <c r="Y18" i="75"/>
  <c r="AQ18" i="75"/>
  <c r="AV19" i="75"/>
  <c r="AR21" i="75"/>
  <c r="M46" i="75"/>
  <c r="M106" i="75" s="1"/>
  <c r="M108" i="75"/>
  <c r="AC108" i="75"/>
  <c r="AW22" i="75"/>
  <c r="P31" i="75"/>
  <c r="R33" i="75"/>
  <c r="P36" i="75"/>
  <c r="U38" i="75"/>
  <c r="V38" i="75" s="1"/>
  <c r="AR38" i="75"/>
  <c r="R42" i="75"/>
  <c r="P61" i="75"/>
  <c r="V61" i="75"/>
  <c r="R44" i="75"/>
  <c r="P54" i="75"/>
  <c r="R8" i="75"/>
  <c r="AI46" i="75"/>
  <c r="AI106" i="75" s="1"/>
  <c r="AI110" i="75" s="1"/>
  <c r="AV9" i="75"/>
  <c r="AL10" i="75"/>
  <c r="AS10" i="75"/>
  <c r="AQ11" i="75"/>
  <c r="AW12" i="75"/>
  <c r="AV13" i="75"/>
  <c r="AL14" i="75"/>
  <c r="AS14" i="75"/>
  <c r="AQ15" i="75"/>
  <c r="AW16" i="75"/>
  <c r="AV17" i="75"/>
  <c r="AL18" i="75"/>
  <c r="AS18" i="75"/>
  <c r="Y19" i="75"/>
  <c r="AN19" i="75" s="1"/>
  <c r="AW19" i="75"/>
  <c r="AN20" i="75"/>
  <c r="AV20" i="75"/>
  <c r="Y22" i="75"/>
  <c r="AQ22" i="75"/>
  <c r="AD24" i="75"/>
  <c r="AN24" i="75"/>
  <c r="P30" i="75"/>
  <c r="AR37" i="75"/>
  <c r="U37" i="75"/>
  <c r="V37" i="75" s="1"/>
  <c r="AC106" i="75"/>
  <c r="Z8" i="75"/>
  <c r="AW10" i="75"/>
  <c r="AW14" i="75"/>
  <c r="AW18" i="75"/>
  <c r="I108" i="75"/>
  <c r="I46" i="75"/>
  <c r="I106" i="75" s="1"/>
  <c r="AL23" i="75"/>
  <c r="AV23" i="75"/>
  <c r="R40" i="75"/>
  <c r="AR45" i="75"/>
  <c r="U45" i="75"/>
  <c r="V45" i="75" s="1"/>
  <c r="Z7" i="75"/>
  <c r="AM106" i="75"/>
  <c r="AM110" i="75" s="1"/>
  <c r="AW9" i="75"/>
  <c r="Y12" i="75"/>
  <c r="Y16" i="75"/>
  <c r="Q108" i="75"/>
  <c r="AS22" i="75"/>
  <c r="AS23" i="75"/>
  <c r="P25" i="75"/>
  <c r="Z26" i="75"/>
  <c r="AN26" i="75"/>
  <c r="R27" i="75"/>
  <c r="AR28" i="75"/>
  <c r="U28" i="75"/>
  <c r="V28" i="75" s="1"/>
  <c r="R29" i="75"/>
  <c r="Y29" i="75"/>
  <c r="R35" i="75"/>
  <c r="AS24" i="75"/>
  <c r="U27" i="75"/>
  <c r="P38" i="75"/>
  <c r="U39" i="75"/>
  <c r="P41" i="75"/>
  <c r="U42" i="75"/>
  <c r="V42" i="75" s="1"/>
  <c r="U43" i="75"/>
  <c r="R48" i="75"/>
  <c r="R50" i="75"/>
  <c r="Y50" i="75"/>
  <c r="AR51" i="75"/>
  <c r="U51" i="75"/>
  <c r="V51" i="75" s="1"/>
  <c r="V70" i="75"/>
  <c r="P74" i="75"/>
  <c r="R26" i="75"/>
  <c r="V26" i="75"/>
  <c r="AS26" i="75"/>
  <c r="R32" i="75"/>
  <c r="V32" i="75"/>
  <c r="R39" i="75"/>
  <c r="AR42" i="75"/>
  <c r="R43" i="75"/>
  <c r="P49" i="75"/>
  <c r="I109" i="75"/>
  <c r="V49" i="75"/>
  <c r="R53" i="75"/>
  <c r="R66" i="75"/>
  <c r="AR67" i="75"/>
  <c r="U67" i="75"/>
  <c r="V67" i="75" s="1"/>
  <c r="R70" i="75"/>
  <c r="R72" i="75"/>
  <c r="P28" i="75"/>
  <c r="U35" i="75"/>
  <c r="V35" i="75" s="1"/>
  <c r="P37" i="75"/>
  <c r="P45" i="75"/>
  <c r="V54" i="75"/>
  <c r="R56" i="75"/>
  <c r="R58" i="75"/>
  <c r="AR59" i="75"/>
  <c r="U59" i="75"/>
  <c r="V59" i="75" s="1"/>
  <c r="AR60" i="75"/>
  <c r="R62" i="75"/>
  <c r="R64" i="75"/>
  <c r="R69" i="75"/>
  <c r="V69" i="75"/>
  <c r="P55" i="75"/>
  <c r="U56" i="75"/>
  <c r="U57" i="75"/>
  <c r="P60" i="75"/>
  <c r="P63" i="75"/>
  <c r="U64" i="75"/>
  <c r="V64" i="75" s="1"/>
  <c r="U65" i="75"/>
  <c r="P68" i="75"/>
  <c r="P71" i="75"/>
  <c r="U72" i="75"/>
  <c r="V72" i="75" s="1"/>
  <c r="R76" i="75"/>
  <c r="AC109" i="75"/>
  <c r="R57" i="75"/>
  <c r="AR64" i="75"/>
  <c r="R65" i="75"/>
  <c r="AR49" i="75"/>
  <c r="AR109" i="75" s="1"/>
  <c r="M109" i="75"/>
  <c r="P51" i="75"/>
  <c r="U53" i="75"/>
  <c r="V53" i="75" s="1"/>
  <c r="P59" i="75"/>
  <c r="P67" i="75"/>
  <c r="R73" i="75"/>
  <c r="AR75" i="75"/>
  <c r="U75" i="75"/>
  <c r="V75" i="75" s="1"/>
  <c r="P75" i="75"/>
  <c r="U76" i="75"/>
  <c r="V76" i="75" s="1"/>
  <c r="U77" i="75"/>
  <c r="V77" i="75" s="1"/>
  <c r="U78" i="75"/>
  <c r="V78" i="75" s="1"/>
  <c r="R79" i="75"/>
  <c r="U81" i="75"/>
  <c r="V81" i="75" s="1"/>
  <c r="P87" i="75"/>
  <c r="AR91" i="75"/>
  <c r="U91" i="75"/>
  <c r="V91" i="75" s="1"/>
  <c r="AG110" i="75"/>
  <c r="AR76" i="75"/>
  <c r="U83" i="75"/>
  <c r="V83" i="75" s="1"/>
  <c r="AR89" i="75"/>
  <c r="U89" i="75"/>
  <c r="V89" i="75" s="1"/>
  <c r="V92" i="75"/>
  <c r="AR96" i="75"/>
  <c r="U96" i="75"/>
  <c r="V96" i="75" s="1"/>
  <c r="AR98" i="75"/>
  <c r="U98" i="75"/>
  <c r="V98" i="75" s="1"/>
  <c r="P99" i="75"/>
  <c r="P101" i="75"/>
  <c r="V101" i="75"/>
  <c r="AR105" i="75"/>
  <c r="U105" i="75"/>
  <c r="V105" i="75" s="1"/>
  <c r="V82" i="75"/>
  <c r="AR99" i="75"/>
  <c r="U99" i="75"/>
  <c r="V99" i="75" s="1"/>
  <c r="Y81" i="75"/>
  <c r="R91" i="75"/>
  <c r="P93" i="75"/>
  <c r="AR97" i="75"/>
  <c r="U97" i="75"/>
  <c r="V97" i="75" s="1"/>
  <c r="AR104" i="75"/>
  <c r="U104" i="75"/>
  <c r="V104" i="75" s="1"/>
  <c r="AJ110" i="75"/>
  <c r="P95" i="75"/>
  <c r="P103" i="75"/>
  <c r="L110" i="75"/>
  <c r="P89" i="75"/>
  <c r="P97" i="75"/>
  <c r="P105" i="75"/>
  <c r="F106" i="75"/>
  <c r="F110" i="75" s="1"/>
  <c r="X106" i="75"/>
  <c r="X110" i="75" s="1"/>
  <c r="AJ106" i="75"/>
  <c r="AG106" i="75"/>
  <c r="AH110" i="75"/>
  <c r="AU110" i="75"/>
  <c r="P7" i="75"/>
  <c r="R7" i="75" s="1"/>
  <c r="P78" i="75"/>
  <c r="AR80" i="75"/>
  <c r="P80" i="75"/>
  <c r="AR88" i="75"/>
  <c r="P88" i="75"/>
  <c r="AR82" i="75"/>
  <c r="P82" i="75"/>
  <c r="AR90" i="75"/>
  <c r="P90" i="75"/>
  <c r="AR84" i="75"/>
  <c r="P84" i="75"/>
  <c r="AR92" i="75"/>
  <c r="P92" i="75"/>
  <c r="P9" i="75"/>
  <c r="P11" i="75"/>
  <c r="P13" i="75"/>
  <c r="P15" i="75"/>
  <c r="P17" i="75"/>
  <c r="R85" i="75"/>
  <c r="AR86" i="75"/>
  <c r="P86" i="75"/>
  <c r="R93" i="75"/>
  <c r="AR94" i="75"/>
  <c r="P94" i="75"/>
  <c r="P195" i="75"/>
  <c r="R195" i="75" s="1"/>
  <c r="AD196" i="75"/>
  <c r="AR196" i="75"/>
  <c r="AR204" i="75"/>
  <c r="P204" i="75"/>
  <c r="R204" i="75" s="1"/>
  <c r="AR206" i="75"/>
  <c r="P206" i="75"/>
  <c r="R206" i="75" s="1"/>
  <c r="AR208" i="75"/>
  <c r="P208" i="75"/>
  <c r="R208" i="75" s="1"/>
  <c r="AR210" i="75"/>
  <c r="P210" i="75"/>
  <c r="R210" i="75" s="1"/>
  <c r="AR212" i="75"/>
  <c r="P212" i="75"/>
  <c r="R212" i="75" s="1"/>
  <c r="AR214" i="75"/>
  <c r="P214" i="75"/>
  <c r="R214" i="75" s="1"/>
  <c r="P96" i="75"/>
  <c r="P98" i="75"/>
  <c r="P100" i="75"/>
  <c r="P102" i="75"/>
  <c r="P104" i="75"/>
  <c r="P112" i="75"/>
  <c r="R112" i="75" s="1"/>
  <c r="P114" i="75"/>
  <c r="R114" i="75" s="1"/>
  <c r="P116" i="75"/>
  <c r="R116" i="75" s="1"/>
  <c r="P118" i="75"/>
  <c r="R118" i="75" s="1"/>
  <c r="P120" i="75"/>
  <c r="R120" i="75" s="1"/>
  <c r="P122" i="75"/>
  <c r="R122" i="75" s="1"/>
  <c r="P124" i="75"/>
  <c r="R124" i="75" s="1"/>
  <c r="P126" i="75"/>
  <c r="R126" i="75" s="1"/>
  <c r="P128" i="75"/>
  <c r="R128" i="75" s="1"/>
  <c r="P130" i="75"/>
  <c r="R130" i="75" s="1"/>
  <c r="P132" i="75"/>
  <c r="R132" i="75" s="1"/>
  <c r="P134" i="75"/>
  <c r="R134" i="75" s="1"/>
  <c r="P136" i="75"/>
  <c r="R136" i="75" s="1"/>
  <c r="P138" i="75"/>
  <c r="R138" i="75" s="1"/>
  <c r="P140" i="75"/>
  <c r="R140" i="75" s="1"/>
  <c r="P142" i="75"/>
  <c r="R142" i="75" s="1"/>
  <c r="P144" i="75"/>
  <c r="R144" i="75" s="1"/>
  <c r="P146" i="75"/>
  <c r="R146" i="75" s="1"/>
  <c r="P148" i="75"/>
  <c r="R148" i="75" s="1"/>
  <c r="P150" i="75"/>
  <c r="R150" i="75" s="1"/>
  <c r="P152" i="75"/>
  <c r="R152" i="75" s="1"/>
  <c r="P154" i="75"/>
  <c r="R154" i="75" s="1"/>
  <c r="P156" i="75"/>
  <c r="R156" i="75" s="1"/>
  <c r="P158" i="75"/>
  <c r="R158" i="75" s="1"/>
  <c r="P160" i="75"/>
  <c r="R160" i="75" s="1"/>
  <c r="P162" i="75"/>
  <c r="R162" i="75" s="1"/>
  <c r="P164" i="75"/>
  <c r="R164" i="75" s="1"/>
  <c r="P166" i="75"/>
  <c r="R166" i="75" s="1"/>
  <c r="P168" i="75"/>
  <c r="R168" i="75" s="1"/>
  <c r="P170" i="75"/>
  <c r="R170" i="75" s="1"/>
  <c r="P172" i="75"/>
  <c r="R172" i="75" s="1"/>
  <c r="P174" i="75"/>
  <c r="R174" i="75" s="1"/>
  <c r="P176" i="75"/>
  <c r="R176" i="75" s="1"/>
  <c r="P178" i="75"/>
  <c r="R178" i="75" s="1"/>
  <c r="P180" i="75"/>
  <c r="R180" i="75" s="1"/>
  <c r="P182" i="75"/>
  <c r="R182" i="75" s="1"/>
  <c r="P184" i="75"/>
  <c r="R184" i="75" s="1"/>
  <c r="P186" i="75"/>
  <c r="R186" i="75" s="1"/>
  <c r="P188" i="75"/>
  <c r="R188" i="75" s="1"/>
  <c r="P190" i="75"/>
  <c r="R190" i="75" s="1"/>
  <c r="P192" i="75"/>
  <c r="R192" i="75" s="1"/>
  <c r="AD198" i="75"/>
  <c r="P310" i="75"/>
  <c r="R310" i="75" s="1"/>
  <c r="R315" i="75"/>
  <c r="P318" i="75"/>
  <c r="R318" i="75" s="1"/>
  <c r="R323" i="75"/>
  <c r="P326" i="75"/>
  <c r="R326" i="75" s="1"/>
  <c r="P336" i="75"/>
  <c r="R336" i="75" s="1"/>
  <c r="P344" i="75"/>
  <c r="R344" i="75" s="1"/>
  <c r="P352" i="75"/>
  <c r="R352" i="75" s="1"/>
  <c r="P360" i="75"/>
  <c r="R360" i="75" s="1"/>
  <c r="P368" i="75"/>
  <c r="R368" i="75" s="1"/>
  <c r="AR311" i="75"/>
  <c r="AR319" i="75"/>
  <c r="AR327" i="75"/>
  <c r="P327" i="75"/>
  <c r="R327" i="75" s="1"/>
  <c r="P216" i="75"/>
  <c r="R216" i="75" s="1"/>
  <c r="P218" i="75"/>
  <c r="R218" i="75" s="1"/>
  <c r="P220" i="75"/>
  <c r="R220" i="75" s="1"/>
  <c r="P222" i="75"/>
  <c r="R222" i="75" s="1"/>
  <c r="P224" i="75"/>
  <c r="R224" i="75" s="1"/>
  <c r="P226" i="75"/>
  <c r="R226" i="75" s="1"/>
  <c r="P228" i="75"/>
  <c r="R228" i="75" s="1"/>
  <c r="P230" i="75"/>
  <c r="R230" i="75" s="1"/>
  <c r="P232" i="75"/>
  <c r="R232" i="75" s="1"/>
  <c r="P234" i="75"/>
  <c r="R234" i="75" s="1"/>
  <c r="P236" i="75"/>
  <c r="R236" i="75" s="1"/>
  <c r="P238" i="75"/>
  <c r="R238" i="75" s="1"/>
  <c r="P240" i="75"/>
  <c r="R240" i="75" s="1"/>
  <c r="P242" i="75"/>
  <c r="R242" i="75" s="1"/>
  <c r="P244" i="75"/>
  <c r="R244" i="75" s="1"/>
  <c r="P246" i="75"/>
  <c r="R246" i="75" s="1"/>
  <c r="P248" i="75"/>
  <c r="R248" i="75" s="1"/>
  <c r="P250" i="75"/>
  <c r="R250" i="75" s="1"/>
  <c r="P252" i="75"/>
  <c r="R252" i="75" s="1"/>
  <c r="P254" i="75"/>
  <c r="R254" i="75" s="1"/>
  <c r="P256" i="75"/>
  <c r="R256" i="75" s="1"/>
  <c r="P258" i="75"/>
  <c r="R258" i="75" s="1"/>
  <c r="P260" i="75"/>
  <c r="R260" i="75" s="1"/>
  <c r="P262" i="75"/>
  <c r="R262" i="75" s="1"/>
  <c r="P264" i="75"/>
  <c r="R264" i="75" s="1"/>
  <c r="P266" i="75"/>
  <c r="R266" i="75" s="1"/>
  <c r="P268" i="75"/>
  <c r="R268" i="75" s="1"/>
  <c r="P270" i="75"/>
  <c r="R270" i="75" s="1"/>
  <c r="P272" i="75"/>
  <c r="R272" i="75" s="1"/>
  <c r="P274" i="75"/>
  <c r="R274" i="75" s="1"/>
  <c r="P276" i="75"/>
  <c r="R276" i="75" s="1"/>
  <c r="P278" i="75"/>
  <c r="R278" i="75" s="1"/>
  <c r="P280" i="75"/>
  <c r="R280" i="75" s="1"/>
  <c r="P282" i="75"/>
  <c r="R282" i="75" s="1"/>
  <c r="P284" i="75"/>
  <c r="R284" i="75" s="1"/>
  <c r="P286" i="75"/>
  <c r="R286" i="75" s="1"/>
  <c r="P288" i="75"/>
  <c r="R288" i="75" s="1"/>
  <c r="P290" i="75"/>
  <c r="R290" i="75" s="1"/>
  <c r="P292" i="75"/>
  <c r="R292" i="75" s="1"/>
  <c r="P294" i="75"/>
  <c r="R294" i="75" s="1"/>
  <c r="P296" i="75"/>
  <c r="R296" i="75" s="1"/>
  <c r="P298" i="75"/>
  <c r="R298" i="75" s="1"/>
  <c r="P300" i="75"/>
  <c r="R300" i="75" s="1"/>
  <c r="P302" i="75"/>
  <c r="R302" i="75" s="1"/>
  <c r="P304" i="75"/>
  <c r="R304" i="75" s="1"/>
  <c r="P306" i="75"/>
  <c r="R306" i="75" s="1"/>
  <c r="P308" i="75"/>
  <c r="R308" i="75" s="1"/>
  <c r="AR313" i="75"/>
  <c r="AR321" i="75"/>
  <c r="P316" i="75"/>
  <c r="R316" i="75" s="1"/>
  <c r="P324" i="75"/>
  <c r="R324" i="75" s="1"/>
  <c r="P328" i="75"/>
  <c r="R328" i="75" s="1"/>
  <c r="AR329" i="75"/>
  <c r="P329" i="75"/>
  <c r="R329" i="75" s="1"/>
  <c r="P334" i="75"/>
  <c r="R334" i="75" s="1"/>
  <c r="P342" i="75"/>
  <c r="R342" i="75" s="1"/>
  <c r="P350" i="75"/>
  <c r="R350" i="75" s="1"/>
  <c r="P358" i="75"/>
  <c r="R358" i="75" s="1"/>
  <c r="P366" i="75"/>
  <c r="R366" i="75" s="1"/>
  <c r="AM82" i="82"/>
  <c r="Q83" i="82"/>
  <c r="Q85" i="82"/>
  <c r="Q87" i="82"/>
  <c r="Q89" i="82"/>
  <c r="Q91" i="82"/>
  <c r="P331" i="75"/>
  <c r="R331" i="75" s="1"/>
  <c r="P333" i="75"/>
  <c r="R333" i="75" s="1"/>
  <c r="P335" i="75"/>
  <c r="R335" i="75" s="1"/>
  <c r="P337" i="75"/>
  <c r="R337" i="75" s="1"/>
  <c r="P339" i="75"/>
  <c r="R339" i="75" s="1"/>
  <c r="P341" i="75"/>
  <c r="R341" i="75" s="1"/>
  <c r="P343" i="75"/>
  <c r="R343" i="75" s="1"/>
  <c r="P345" i="75"/>
  <c r="R345" i="75" s="1"/>
  <c r="P347" i="75"/>
  <c r="R347" i="75" s="1"/>
  <c r="P349" i="75"/>
  <c r="R349" i="75" s="1"/>
  <c r="P351" i="75"/>
  <c r="R351" i="75" s="1"/>
  <c r="P353" i="75"/>
  <c r="R353" i="75" s="1"/>
  <c r="P355" i="75"/>
  <c r="R355" i="75" s="1"/>
  <c r="P357" i="75"/>
  <c r="R357" i="75" s="1"/>
  <c r="P359" i="75"/>
  <c r="R359" i="75" s="1"/>
  <c r="P361" i="75"/>
  <c r="R361" i="75" s="1"/>
  <c r="P363" i="75"/>
  <c r="R363" i="75" s="1"/>
  <c r="P365" i="75"/>
  <c r="R365" i="75" s="1"/>
  <c r="P367" i="75"/>
  <c r="R367" i="75" s="1"/>
  <c r="P369" i="75"/>
  <c r="R369" i="75" s="1"/>
  <c r="P371" i="75"/>
  <c r="R371" i="75" s="1"/>
  <c r="P373" i="75"/>
  <c r="R373" i="75" s="1"/>
  <c r="P375" i="75"/>
  <c r="R375" i="75" s="1"/>
  <c r="P377" i="75"/>
  <c r="R377" i="75" s="1"/>
  <c r="P379" i="75"/>
  <c r="R379" i="75" s="1"/>
  <c r="P381" i="75"/>
  <c r="R381" i="75" s="1"/>
  <c r="P383" i="75"/>
  <c r="R383" i="75" s="1"/>
  <c r="P385" i="75"/>
  <c r="R385" i="75" s="1"/>
  <c r="P387" i="75"/>
  <c r="R387" i="75" s="1"/>
  <c r="P389" i="75"/>
  <c r="R389" i="75" s="1"/>
  <c r="P391" i="75"/>
  <c r="R391" i="75" s="1"/>
  <c r="P393" i="75"/>
  <c r="R393" i="75" s="1"/>
  <c r="P395" i="75"/>
  <c r="R395" i="75" s="1"/>
  <c r="P397" i="75"/>
  <c r="R397" i="75" s="1"/>
  <c r="P399" i="75"/>
  <c r="R399" i="75" s="1"/>
  <c r="P401" i="75"/>
  <c r="R401" i="75" s="1"/>
  <c r="P403" i="75"/>
  <c r="R403" i="75" s="1"/>
  <c r="P405" i="75"/>
  <c r="R405" i="75" s="1"/>
  <c r="P407" i="75"/>
  <c r="R407" i="75" s="1"/>
  <c r="P409" i="75"/>
  <c r="R409" i="75" s="1"/>
  <c r="P411" i="75"/>
  <c r="R411" i="75" s="1"/>
  <c r="P413" i="75"/>
  <c r="R413" i="75" s="1"/>
  <c r="P415" i="75"/>
  <c r="R415" i="75" s="1"/>
  <c r="P417" i="75"/>
  <c r="R417" i="75" s="1"/>
  <c r="P419" i="75"/>
  <c r="R419" i="75" s="1"/>
  <c r="P421" i="75"/>
  <c r="R421" i="75" s="1"/>
  <c r="P423" i="75"/>
  <c r="R423" i="75" s="1"/>
  <c r="P425" i="75"/>
  <c r="R425" i="75" s="1"/>
  <c r="P427" i="75"/>
  <c r="R427" i="75" s="1"/>
  <c r="P429" i="75"/>
  <c r="R429" i="75" s="1"/>
  <c r="P431" i="75"/>
  <c r="R431" i="75" s="1"/>
  <c r="P433" i="75"/>
  <c r="R433" i="75" s="1"/>
  <c r="P435" i="75"/>
  <c r="R435" i="75" s="1"/>
  <c r="P437" i="75"/>
  <c r="R437" i="75" s="1"/>
  <c r="Q7" i="82"/>
  <c r="S7" i="82" s="1"/>
  <c r="Q9" i="82"/>
  <c r="Q11" i="82"/>
  <c r="Q13" i="82"/>
  <c r="AM22" i="82"/>
  <c r="AM24" i="82"/>
  <c r="Q25" i="82"/>
  <c r="Q27" i="82"/>
  <c r="AM28" i="82"/>
  <c r="Q29" i="82"/>
  <c r="AM30" i="82"/>
  <c r="Q31" i="82"/>
  <c r="Q33" i="82"/>
  <c r="Q35" i="82"/>
  <c r="Q37" i="82"/>
  <c r="Q39" i="82"/>
  <c r="AM40" i="82"/>
  <c r="Q41" i="82"/>
  <c r="AM42" i="82"/>
  <c r="Q45" i="82"/>
  <c r="Q47" i="82"/>
  <c r="S47" i="82" s="1"/>
  <c r="Q49" i="82"/>
  <c r="Q51" i="82"/>
  <c r="Q53" i="82"/>
  <c r="Q55" i="82"/>
  <c r="AM56" i="82"/>
  <c r="AM58" i="82"/>
  <c r="AM60" i="82"/>
  <c r="AM62" i="82"/>
  <c r="AM64" i="82"/>
  <c r="AM66" i="82"/>
  <c r="AM68" i="82"/>
  <c r="AM70" i="82"/>
  <c r="AM72" i="82"/>
  <c r="AM74" i="82"/>
  <c r="AM76" i="82"/>
  <c r="AM78" i="82"/>
  <c r="AM80" i="82"/>
  <c r="AA82" i="82"/>
  <c r="AM93" i="82"/>
  <c r="Q93" i="82"/>
  <c r="AM95" i="82"/>
  <c r="Q95" i="82"/>
  <c r="AM97" i="82"/>
  <c r="Q97" i="82"/>
  <c r="AM99" i="82"/>
  <c r="Q99" i="82"/>
  <c r="AM101" i="82"/>
  <c r="Q101" i="82"/>
  <c r="AM103" i="82"/>
  <c r="Q103" i="82"/>
  <c r="AA182" i="82"/>
  <c r="AA184" i="82"/>
  <c r="Q186" i="82"/>
  <c r="S186" i="82" s="1"/>
  <c r="Q188" i="82"/>
  <c r="S188" i="82" s="1"/>
  <c r="Q190" i="82"/>
  <c r="S190" i="82" s="1"/>
  <c r="Q192" i="82"/>
  <c r="S192" i="82" s="1"/>
  <c r="Q194" i="82"/>
  <c r="S194" i="82" s="1"/>
  <c r="Q196" i="82"/>
  <c r="S196" i="82" s="1"/>
  <c r="Q198" i="82"/>
  <c r="S198" i="82" s="1"/>
  <c r="Q200" i="82"/>
  <c r="S200" i="82" s="1"/>
  <c r="Q202" i="82"/>
  <c r="S202" i="82" s="1"/>
  <c r="Q105" i="82"/>
  <c r="Q107" i="82"/>
  <c r="S107" i="82" s="1"/>
  <c r="Q111" i="82"/>
  <c r="S111" i="82" s="1"/>
  <c r="Q113" i="82"/>
  <c r="S113" i="82" s="1"/>
  <c r="Q115" i="82"/>
  <c r="S115" i="82" s="1"/>
  <c r="Q117" i="82"/>
  <c r="S117" i="82" s="1"/>
  <c r="Q119" i="82"/>
  <c r="S119" i="82" s="1"/>
  <c r="Q121" i="82"/>
  <c r="S121" i="82" s="1"/>
  <c r="Q123" i="82"/>
  <c r="S123" i="82" s="1"/>
  <c r="Q125" i="82"/>
  <c r="S125" i="82" s="1"/>
  <c r="Q127" i="82"/>
  <c r="S127" i="82" s="1"/>
  <c r="Q129" i="82"/>
  <c r="S129" i="82" s="1"/>
  <c r="Q131" i="82"/>
  <c r="S131" i="82" s="1"/>
  <c r="Q133" i="82"/>
  <c r="S133" i="82" s="1"/>
  <c r="Q135" i="82"/>
  <c r="S135" i="82" s="1"/>
  <c r="Q137" i="82"/>
  <c r="S137" i="82" s="1"/>
  <c r="Q139" i="82"/>
  <c r="S139" i="82" s="1"/>
  <c r="Q141" i="82"/>
  <c r="S141" i="82" s="1"/>
  <c r="Q143" i="82"/>
  <c r="S143" i="82" s="1"/>
  <c r="Q145" i="82"/>
  <c r="S145" i="82" s="1"/>
  <c r="Q147" i="82"/>
  <c r="S147" i="82" s="1"/>
  <c r="Q149" i="82"/>
  <c r="S149" i="82" s="1"/>
  <c r="Q151" i="82"/>
  <c r="S151" i="82" s="1"/>
  <c r="Q153" i="82"/>
  <c r="S153" i="82" s="1"/>
  <c r="Q155" i="82"/>
  <c r="S155" i="82" s="1"/>
  <c r="Q157" i="82"/>
  <c r="S157" i="82" s="1"/>
  <c r="Q159" i="82"/>
  <c r="S159" i="82" s="1"/>
  <c r="Q161" i="82"/>
  <c r="S161" i="82" s="1"/>
  <c r="Q163" i="82"/>
  <c r="S163" i="82" s="1"/>
  <c r="Q165" i="82"/>
  <c r="S165" i="82" s="1"/>
  <c r="Q167" i="82"/>
  <c r="S167" i="82" s="1"/>
  <c r="Q169" i="82"/>
  <c r="S169" i="82" s="1"/>
  <c r="Q171" i="82"/>
  <c r="S171" i="82" s="1"/>
  <c r="Q173" i="82"/>
  <c r="S173" i="82" s="1"/>
  <c r="Q183" i="82"/>
  <c r="S183" i="82" s="1"/>
  <c r="Q185" i="82"/>
  <c r="S185" i="82" s="1"/>
  <c r="AM187" i="82"/>
  <c r="Q187" i="82"/>
  <c r="S187" i="82" s="1"/>
  <c r="AM189" i="82"/>
  <c r="Q189" i="82"/>
  <c r="S189" i="82" s="1"/>
  <c r="AM191" i="82"/>
  <c r="Q191" i="82"/>
  <c r="S191" i="82" s="1"/>
  <c r="AM193" i="82"/>
  <c r="Q193" i="82"/>
  <c r="S193" i="82" s="1"/>
  <c r="AM195" i="82"/>
  <c r="Q195" i="82"/>
  <c r="S195" i="82" s="1"/>
  <c r="Q197" i="82"/>
  <c r="S197" i="82" s="1"/>
  <c r="Q199" i="82"/>
  <c r="S199" i="82" s="1"/>
  <c r="Q201" i="82"/>
  <c r="S201" i="82" s="1"/>
  <c r="Q203" i="82"/>
  <c r="S203" i="82" s="1"/>
  <c r="Q205" i="82"/>
  <c r="S205" i="82" s="1"/>
  <c r="Q207" i="82"/>
  <c r="S207" i="82" s="1"/>
  <c r="Q209" i="82"/>
  <c r="S209" i="82" s="1"/>
  <c r="Q211" i="82"/>
  <c r="S211" i="82" s="1"/>
  <c r="Q213" i="82"/>
  <c r="S213" i="82" s="1"/>
  <c r="Q215" i="82"/>
  <c r="S215" i="82" s="1"/>
  <c r="Q217" i="82"/>
  <c r="S217" i="82" s="1"/>
  <c r="Q219" i="82"/>
  <c r="S219" i="82" s="1"/>
  <c r="Q221" i="82"/>
  <c r="S221" i="82" s="1"/>
  <c r="Q223" i="82"/>
  <c r="S223" i="82" s="1"/>
  <c r="Q225" i="82"/>
  <c r="S225" i="82" s="1"/>
  <c r="Q227" i="82"/>
  <c r="S227" i="82" s="1"/>
  <c r="Q229" i="82"/>
  <c r="S229" i="82" s="1"/>
  <c r="Q231" i="82"/>
  <c r="S231" i="82" s="1"/>
  <c r="Q233" i="82"/>
  <c r="S233" i="82" s="1"/>
  <c r="Q235" i="82"/>
  <c r="S235" i="82" s="1"/>
  <c r="Q237" i="82"/>
  <c r="S237" i="82" s="1"/>
  <c r="Q239" i="82"/>
  <c r="S239" i="82" s="1"/>
  <c r="Q241" i="82"/>
  <c r="S241" i="82" s="1"/>
  <c r="Q243" i="82"/>
  <c r="S243" i="82" s="1"/>
  <c r="Q245" i="82"/>
  <c r="S245" i="82" s="1"/>
  <c r="Q247" i="82"/>
  <c r="S247" i="82" s="1"/>
  <c r="Q249" i="82"/>
  <c r="S249" i="82" s="1"/>
  <c r="Q251" i="82"/>
  <c r="S251" i="82" s="1"/>
  <c r="Q253" i="82"/>
  <c r="S253" i="82" s="1"/>
  <c r="Q255" i="82"/>
  <c r="S255" i="82" s="1"/>
  <c r="Q257" i="82"/>
  <c r="S257" i="82" s="1"/>
  <c r="Q259" i="82"/>
  <c r="S259" i="82" s="1"/>
  <c r="Q261" i="82"/>
  <c r="S261" i="82" s="1"/>
  <c r="Q263" i="82"/>
  <c r="S263" i="82" s="1"/>
  <c r="Q265" i="82"/>
  <c r="S265" i="82" s="1"/>
  <c r="Q267" i="82"/>
  <c r="S267" i="82" s="1"/>
  <c r="Q269" i="82"/>
  <c r="S269" i="82" s="1"/>
  <c r="Q271" i="82"/>
  <c r="S271" i="82" s="1"/>
  <c r="Q273" i="82"/>
  <c r="S273" i="82" s="1"/>
  <c r="AA275" i="82"/>
  <c r="AA277" i="82"/>
  <c r="AA279" i="82"/>
  <c r="AM274" i="82"/>
  <c r="Q274" i="82"/>
  <c r="S274" i="82" s="1"/>
  <c r="AM276" i="82"/>
  <c r="Q276" i="82"/>
  <c r="S276" i="82" s="1"/>
  <c r="AM278" i="82"/>
  <c r="Q278" i="82"/>
  <c r="S278" i="82" s="1"/>
  <c r="AM280" i="82"/>
  <c r="Q280" i="82"/>
  <c r="S280" i="82" s="1"/>
  <c r="AM282" i="82"/>
  <c r="Q282" i="82"/>
  <c r="S282" i="82" s="1"/>
  <c r="Q256" i="82"/>
  <c r="S256" i="82" s="1"/>
  <c r="Q258" i="82"/>
  <c r="S258" i="82" s="1"/>
  <c r="Q260" i="82"/>
  <c r="S260" i="82" s="1"/>
  <c r="Q262" i="82"/>
  <c r="S262" i="82" s="1"/>
  <c r="Q264" i="82"/>
  <c r="S264" i="82" s="1"/>
  <c r="Q266" i="82"/>
  <c r="S266" i="82" s="1"/>
  <c r="Q268" i="82"/>
  <c r="S268" i="82" s="1"/>
  <c r="Q270" i="82"/>
  <c r="S270" i="82" s="1"/>
  <c r="Q272" i="82"/>
  <c r="S272" i="82" s="1"/>
  <c r="Q275" i="82"/>
  <c r="S275" i="82" s="1"/>
  <c r="Q277" i="82"/>
  <c r="S277" i="82" s="1"/>
  <c r="Q279" i="82"/>
  <c r="S279" i="82" s="1"/>
  <c r="Q281" i="82"/>
  <c r="S281" i="82" s="1"/>
  <c r="Q284" i="82"/>
  <c r="S284" i="82" s="1"/>
  <c r="Q286" i="82"/>
  <c r="S286" i="82" s="1"/>
  <c r="Q288" i="82"/>
  <c r="S288" i="82" s="1"/>
  <c r="Q290" i="82"/>
  <c r="S290" i="82" s="1"/>
  <c r="Q292" i="82"/>
  <c r="S292" i="82" s="1"/>
  <c r="Q294" i="82"/>
  <c r="S294" i="82" s="1"/>
  <c r="Q296" i="82"/>
  <c r="S296" i="82" s="1"/>
  <c r="Q298" i="82"/>
  <c r="S298" i="82" s="1"/>
  <c r="Q300" i="82"/>
  <c r="S300" i="82" s="1"/>
  <c r="Q302" i="82"/>
  <c r="S302" i="82" s="1"/>
  <c r="Q304" i="82"/>
  <c r="S304" i="82" s="1"/>
  <c r="Q306" i="82"/>
  <c r="S306" i="82" s="1"/>
  <c r="Q308" i="82"/>
  <c r="S308" i="82" s="1"/>
  <c r="Q310" i="82"/>
  <c r="S310" i="82" s="1"/>
  <c r="Q312" i="82"/>
  <c r="S312" i="82" s="1"/>
  <c r="Q314" i="82"/>
  <c r="S314" i="82" s="1"/>
  <c r="Q316" i="82"/>
  <c r="S316" i="82" s="1"/>
  <c r="Q318" i="82"/>
  <c r="S318" i="82" s="1"/>
  <c r="Q321" i="82"/>
  <c r="S321" i="82" s="1"/>
  <c r="Q323" i="82"/>
  <c r="S323" i="82" s="1"/>
  <c r="Q325" i="82"/>
  <c r="S325" i="82" s="1"/>
  <c r="Q327" i="82"/>
  <c r="S327" i="82" s="1"/>
  <c r="Q320" i="82"/>
  <c r="S320" i="82" s="1"/>
  <c r="Q322" i="82"/>
  <c r="S322" i="82" s="1"/>
  <c r="Q324" i="82"/>
  <c r="S324" i="82" s="1"/>
  <c r="Q326" i="82"/>
  <c r="S326" i="82" s="1"/>
  <c r="Q328" i="82"/>
  <c r="S328" i="82" s="1"/>
  <c r="AM329" i="82"/>
  <c r="Q329" i="82"/>
  <c r="S329" i="82" s="1"/>
  <c r="AM331" i="82"/>
  <c r="Q331" i="82"/>
  <c r="S331" i="82" s="1"/>
  <c r="AM333" i="82"/>
  <c r="Q333" i="82"/>
  <c r="S333" i="82" s="1"/>
  <c r="S365" i="82"/>
  <c r="Q366" i="82"/>
  <c r="S366" i="82" s="1"/>
  <c r="AM366" i="82"/>
  <c r="S373" i="82"/>
  <c r="Q374" i="82"/>
  <c r="S374" i="82" s="1"/>
  <c r="AM374" i="82"/>
  <c r="S381" i="82"/>
  <c r="Q382" i="82"/>
  <c r="S382" i="82" s="1"/>
  <c r="AM382" i="82"/>
  <c r="S389" i="82"/>
  <c r="Q390" i="82"/>
  <c r="S390" i="82" s="1"/>
  <c r="AM390" i="82"/>
  <c r="S397" i="82"/>
  <c r="Q398" i="82"/>
  <c r="S398" i="82" s="1"/>
  <c r="AM398" i="82"/>
  <c r="Q335" i="82"/>
  <c r="S335" i="82" s="1"/>
  <c r="Q337" i="82"/>
  <c r="S337" i="82" s="1"/>
  <c r="Q339" i="82"/>
  <c r="S339" i="82" s="1"/>
  <c r="Q341" i="82"/>
  <c r="S341" i="82" s="1"/>
  <c r="Q343" i="82"/>
  <c r="S343" i="82" s="1"/>
  <c r="Q345" i="82"/>
  <c r="S345" i="82" s="1"/>
  <c r="Q347" i="82"/>
  <c r="S347" i="82" s="1"/>
  <c r="Q349" i="82"/>
  <c r="S349" i="82" s="1"/>
  <c r="Q351" i="82"/>
  <c r="S351" i="82" s="1"/>
  <c r="Q353" i="82"/>
  <c r="S353" i="82" s="1"/>
  <c r="Q360" i="82"/>
  <c r="S360" i="82" s="1"/>
  <c r="AM360" i="82"/>
  <c r="Q368" i="82"/>
  <c r="S368" i="82" s="1"/>
  <c r="AM368" i="82"/>
  <c r="Q376" i="82"/>
  <c r="S376" i="82" s="1"/>
  <c r="AM376" i="82"/>
  <c r="Q384" i="82"/>
  <c r="S384" i="82" s="1"/>
  <c r="AM384" i="82"/>
  <c r="Q392" i="82"/>
  <c r="S392" i="82" s="1"/>
  <c r="AM392" i="82"/>
  <c r="Q362" i="82"/>
  <c r="S362" i="82" s="1"/>
  <c r="AM362" i="82"/>
  <c r="Q370" i="82"/>
  <c r="S370" i="82" s="1"/>
  <c r="AM370" i="82"/>
  <c r="Q378" i="82"/>
  <c r="S378" i="82" s="1"/>
  <c r="AM378" i="82"/>
  <c r="Q386" i="82"/>
  <c r="S386" i="82" s="1"/>
  <c r="AM386" i="82"/>
  <c r="S393" i="82"/>
  <c r="Q394" i="82"/>
  <c r="S394" i="82" s="1"/>
  <c r="AM394" i="82"/>
  <c r="S363" i="82"/>
  <c r="Q364" i="82"/>
  <c r="S364" i="82" s="1"/>
  <c r="AM364" i="82"/>
  <c r="S371" i="82"/>
  <c r="Q372" i="82"/>
  <c r="S372" i="82" s="1"/>
  <c r="AM372" i="82"/>
  <c r="S379" i="82"/>
  <c r="Q380" i="82"/>
  <c r="S380" i="82" s="1"/>
  <c r="AM380" i="82"/>
  <c r="S387" i="82"/>
  <c r="Q388" i="82"/>
  <c r="S388" i="82" s="1"/>
  <c r="AM388" i="82"/>
  <c r="S395" i="82"/>
  <c r="Q396" i="82"/>
  <c r="S396" i="82" s="1"/>
  <c r="AM396" i="82"/>
  <c r="AM401" i="82"/>
  <c r="Q401" i="82"/>
  <c r="S401" i="82" s="1"/>
  <c r="Q400" i="82"/>
  <c r="S400" i="82" s="1"/>
  <c r="Q402" i="82"/>
  <c r="S402" i="82" s="1"/>
  <c r="AM403" i="82"/>
  <c r="Q403" i="82"/>
  <c r="S403" i="82" s="1"/>
  <c r="AA400" i="82"/>
  <c r="AA402" i="82"/>
  <c r="AA404" i="82"/>
  <c r="AA406" i="82"/>
  <c r="Q405" i="82"/>
  <c r="S405" i="82" s="1"/>
  <c r="Q407" i="82"/>
  <c r="S407" i="82" s="1"/>
  <c r="AG7" i="78"/>
  <c r="AG11" i="78"/>
  <c r="AG15" i="78"/>
  <c r="AG19" i="78"/>
  <c r="AG23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A34" i="82" l="1"/>
  <c r="AJ34" i="82"/>
  <c r="AN34" i="82"/>
  <c r="AA71" i="82"/>
  <c r="AJ71" i="82"/>
  <c r="AN71" i="82"/>
  <c r="S97" i="82"/>
  <c r="Y97" i="82"/>
  <c r="S33" i="82"/>
  <c r="Y33" i="82"/>
  <c r="S105" i="82"/>
  <c r="AN105" i="82"/>
  <c r="Y105" i="82"/>
  <c r="S103" i="82"/>
  <c r="Y103" i="82"/>
  <c r="S99" i="82"/>
  <c r="Y99" i="82"/>
  <c r="S95" i="82"/>
  <c r="AN95" i="82"/>
  <c r="Y95" i="82"/>
  <c r="S51" i="82"/>
  <c r="Y51" i="82"/>
  <c r="AN51" i="82" s="1"/>
  <c r="S37" i="82"/>
  <c r="Y37" i="82"/>
  <c r="AN37" i="82" s="1"/>
  <c r="S25" i="82"/>
  <c r="Y25" i="82"/>
  <c r="AN25" i="82"/>
  <c r="S11" i="82"/>
  <c r="AN11" i="82"/>
  <c r="Y11" i="82"/>
  <c r="S91" i="82"/>
  <c r="AN91" i="82"/>
  <c r="Y91" i="82"/>
  <c r="S83" i="82"/>
  <c r="AN83" i="82"/>
  <c r="Y83" i="82"/>
  <c r="AR86" i="82"/>
  <c r="AQ86" i="82"/>
  <c r="AH86" i="82"/>
  <c r="S76" i="82"/>
  <c r="Y76" i="82"/>
  <c r="S100" i="82"/>
  <c r="AN100" i="82"/>
  <c r="Y100" i="82"/>
  <c r="AR92" i="82"/>
  <c r="AQ92" i="82"/>
  <c r="AH92" i="82"/>
  <c r="S69" i="82"/>
  <c r="Y69" i="82"/>
  <c r="AN69" i="82"/>
  <c r="AR105" i="82"/>
  <c r="AQ105" i="82"/>
  <c r="AH105" i="82"/>
  <c r="AR97" i="82"/>
  <c r="AQ97" i="82"/>
  <c r="AH97" i="82"/>
  <c r="AR85" i="82"/>
  <c r="AH85" i="82"/>
  <c r="AQ85" i="82"/>
  <c r="AN80" i="82"/>
  <c r="AJ80" i="82"/>
  <c r="AQ77" i="82"/>
  <c r="AH77" i="82"/>
  <c r="AR77" i="82"/>
  <c r="AL71" i="82"/>
  <c r="AN68" i="82"/>
  <c r="AR66" i="82"/>
  <c r="AQ66" i="82"/>
  <c r="AH66" i="82"/>
  <c r="AR102" i="82"/>
  <c r="AH102" i="82"/>
  <c r="AQ102" i="82"/>
  <c r="S94" i="82"/>
  <c r="AN94" i="82"/>
  <c r="Y94" i="82"/>
  <c r="AL85" i="82"/>
  <c r="S78" i="82"/>
  <c r="AN78" i="82"/>
  <c r="Y78" i="82"/>
  <c r="AL74" i="82"/>
  <c r="AR74" i="82"/>
  <c r="AQ74" i="82"/>
  <c r="AH74" i="82"/>
  <c r="AA68" i="82"/>
  <c r="AQ62" i="82"/>
  <c r="AR62" i="82"/>
  <c r="AH62" i="82"/>
  <c r="S56" i="82"/>
  <c r="Y56" i="82"/>
  <c r="AN56" i="82"/>
  <c r="AN74" i="82"/>
  <c r="AR61" i="82"/>
  <c r="AQ61" i="82"/>
  <c r="AH61" i="82"/>
  <c r="AR57" i="82"/>
  <c r="AQ57" i="82"/>
  <c r="AH57" i="82"/>
  <c r="AL61" i="82"/>
  <c r="AL57" i="82"/>
  <c r="AR45" i="82"/>
  <c r="AQ45" i="82"/>
  <c r="AH45" i="82"/>
  <c r="AA22" i="82"/>
  <c r="AJ22" i="82"/>
  <c r="AN22" i="82"/>
  <c r="AN15" i="82"/>
  <c r="AA15" i="82"/>
  <c r="AJ15" i="82"/>
  <c r="AA24" i="82"/>
  <c r="AJ24" i="82"/>
  <c r="S43" i="82"/>
  <c r="Y43" i="82"/>
  <c r="AM108" i="82"/>
  <c r="S44" i="82"/>
  <c r="Y44" i="82"/>
  <c r="AN44" i="82"/>
  <c r="AR29" i="82"/>
  <c r="AQ29" i="82"/>
  <c r="AH29" i="82"/>
  <c r="AR26" i="82"/>
  <c r="AQ26" i="82"/>
  <c r="AH26" i="82"/>
  <c r="AL29" i="82"/>
  <c r="S93" i="82"/>
  <c r="Y93" i="82"/>
  <c r="S55" i="82"/>
  <c r="Y55" i="82"/>
  <c r="S49" i="82"/>
  <c r="Q109" i="82"/>
  <c r="Y49" i="82"/>
  <c r="AN49" i="82"/>
  <c r="S41" i="82"/>
  <c r="Y41" i="82"/>
  <c r="S35" i="82"/>
  <c r="Y35" i="82"/>
  <c r="AN35" i="82" s="1"/>
  <c r="S29" i="82"/>
  <c r="Y29" i="82"/>
  <c r="AN29" i="82" s="1"/>
  <c r="S9" i="82"/>
  <c r="Q106" i="82"/>
  <c r="Q46" i="82"/>
  <c r="Q110" i="82" s="1"/>
  <c r="Q108" i="82"/>
  <c r="Y9" i="82"/>
  <c r="S89" i="82"/>
  <c r="AN89" i="82"/>
  <c r="Y89" i="82"/>
  <c r="AR89" i="82"/>
  <c r="AQ89" i="82"/>
  <c r="AH89" i="82"/>
  <c r="AR103" i="82"/>
  <c r="AQ103" i="82"/>
  <c r="AH103" i="82"/>
  <c r="AR95" i="82"/>
  <c r="AQ95" i="82"/>
  <c r="AH95" i="82"/>
  <c r="S104" i="82"/>
  <c r="AN104" i="82"/>
  <c r="Y104" i="82"/>
  <c r="AR96" i="82"/>
  <c r="AQ96" i="82"/>
  <c r="AH96" i="82"/>
  <c r="S67" i="82"/>
  <c r="Y67" i="82"/>
  <c r="AN67" i="82" s="1"/>
  <c r="S75" i="82"/>
  <c r="Y75" i="82"/>
  <c r="AN75" i="82"/>
  <c r="AR68" i="82"/>
  <c r="AQ68" i="82"/>
  <c r="AH68" i="82"/>
  <c r="AR65" i="82"/>
  <c r="AQ65" i="82"/>
  <c r="AH65" i="82"/>
  <c r="S98" i="82"/>
  <c r="AN98" i="82"/>
  <c r="Y98" i="82"/>
  <c r="AR90" i="82"/>
  <c r="AH90" i="82"/>
  <c r="AQ90" i="82"/>
  <c r="S88" i="82"/>
  <c r="AN88" i="82"/>
  <c r="Y88" i="82"/>
  <c r="AL77" i="82"/>
  <c r="S73" i="82"/>
  <c r="Y73" i="82"/>
  <c r="AA66" i="82"/>
  <c r="AL66" i="82"/>
  <c r="S62" i="82"/>
  <c r="Y62" i="82"/>
  <c r="AA54" i="82"/>
  <c r="AJ54" i="82"/>
  <c r="AM109" i="82"/>
  <c r="AR54" i="82"/>
  <c r="AQ54" i="82"/>
  <c r="AH54" i="82"/>
  <c r="S61" i="82"/>
  <c r="AN61" i="82"/>
  <c r="Y61" i="82"/>
  <c r="S59" i="82"/>
  <c r="Y59" i="82"/>
  <c r="AL50" i="82"/>
  <c r="S36" i="82"/>
  <c r="Y36" i="82"/>
  <c r="AN36" i="82"/>
  <c r="S21" i="82"/>
  <c r="Y21" i="82"/>
  <c r="AA14" i="82"/>
  <c r="AJ14" i="82"/>
  <c r="Z110" i="82"/>
  <c r="AN14" i="82"/>
  <c r="AM46" i="82"/>
  <c r="AM106" i="82" s="1"/>
  <c r="AM110" i="82" s="1"/>
  <c r="AR31" i="82"/>
  <c r="AQ31" i="82"/>
  <c r="AH31" i="82"/>
  <c r="AR25" i="82"/>
  <c r="AQ25" i="82"/>
  <c r="AQ46" i="82" s="1"/>
  <c r="AH25" i="82"/>
  <c r="AL25" i="82"/>
  <c r="AA16" i="82"/>
  <c r="AN16" i="82"/>
  <c r="AJ16" i="82"/>
  <c r="AA18" i="82"/>
  <c r="AN18" i="82"/>
  <c r="AJ18" i="82"/>
  <c r="AA10" i="82"/>
  <c r="AN10" i="82"/>
  <c r="AJ10" i="82"/>
  <c r="S101" i="82"/>
  <c r="AN101" i="82"/>
  <c r="Y101" i="82"/>
  <c r="S87" i="82"/>
  <c r="AN87" i="82"/>
  <c r="Y87" i="82"/>
  <c r="AR88" i="82"/>
  <c r="AQ88" i="82"/>
  <c r="AH88" i="82"/>
  <c r="AR100" i="82"/>
  <c r="AQ100" i="82"/>
  <c r="AH100" i="82"/>
  <c r="S92" i="82"/>
  <c r="AN92" i="82"/>
  <c r="Y92" i="82"/>
  <c r="S84" i="82"/>
  <c r="AN84" i="82"/>
  <c r="Y84" i="82"/>
  <c r="S65" i="82"/>
  <c r="Y65" i="82"/>
  <c r="AN65" i="82" s="1"/>
  <c r="AR101" i="82"/>
  <c r="AQ101" i="82"/>
  <c r="AH101" i="82"/>
  <c r="AR93" i="82"/>
  <c r="AQ93" i="82"/>
  <c r="AH93" i="82"/>
  <c r="AH84" i="82"/>
  <c r="AR84" i="82"/>
  <c r="AQ84" i="82"/>
  <c r="AN72" i="82"/>
  <c r="AJ72" i="82"/>
  <c r="AR67" i="82"/>
  <c r="AQ67" i="82"/>
  <c r="AH67" i="82"/>
  <c r="AN64" i="82"/>
  <c r="S102" i="82"/>
  <c r="AN102" i="82"/>
  <c r="Y102" i="82"/>
  <c r="AR94" i="82"/>
  <c r="AH94" i="82"/>
  <c r="AQ94" i="82"/>
  <c r="S81" i="82"/>
  <c r="AN81" i="82"/>
  <c r="Y81" i="82"/>
  <c r="AA64" i="82"/>
  <c r="AR63" i="82"/>
  <c r="AQ63" i="82"/>
  <c r="AH63" i="82"/>
  <c r="S58" i="82"/>
  <c r="Y58" i="82"/>
  <c r="AN58" i="82"/>
  <c r="AA52" i="82"/>
  <c r="AJ52" i="82"/>
  <c r="S42" i="82"/>
  <c r="Y42" i="82"/>
  <c r="AN42" i="82" s="1"/>
  <c r="AL63" i="82"/>
  <c r="AR58" i="82"/>
  <c r="AH58" i="82"/>
  <c r="AQ58" i="82"/>
  <c r="AR52" i="82"/>
  <c r="AQ52" i="82"/>
  <c r="AH52" i="82"/>
  <c r="AL68" i="82"/>
  <c r="AH60" i="82"/>
  <c r="AR60" i="82"/>
  <c r="AQ60" i="82"/>
  <c r="AR59" i="82"/>
  <c r="AH59" i="82"/>
  <c r="AQ59" i="82"/>
  <c r="AL52" i="82"/>
  <c r="AL109" i="82" s="1"/>
  <c r="S38" i="82"/>
  <c r="Y38" i="82"/>
  <c r="AN38" i="82"/>
  <c r="AA30" i="82"/>
  <c r="AJ30" i="82"/>
  <c r="AR33" i="82"/>
  <c r="AQ33" i="82"/>
  <c r="AH33" i="82"/>
  <c r="AA19" i="82"/>
  <c r="AJ19" i="82"/>
  <c r="AR44" i="82"/>
  <c r="AH44" i="82"/>
  <c r="AQ44" i="82"/>
  <c r="AN30" i="82"/>
  <c r="AR28" i="82"/>
  <c r="AQ28" i="82"/>
  <c r="AH28" i="82"/>
  <c r="AN24" i="82"/>
  <c r="W46" i="82"/>
  <c r="W106" i="82" s="1"/>
  <c r="W110" i="82" s="1"/>
  <c r="AA12" i="82"/>
  <c r="AN12" i="82"/>
  <c r="AJ12" i="82"/>
  <c r="AL28" i="82"/>
  <c r="S53" i="82"/>
  <c r="Y53" i="82"/>
  <c r="AN53" i="82" s="1"/>
  <c r="S45" i="82"/>
  <c r="Y45" i="82"/>
  <c r="AN45" i="82" s="1"/>
  <c r="S39" i="82"/>
  <c r="Y39" i="82"/>
  <c r="AN39" i="82"/>
  <c r="S31" i="82"/>
  <c r="Y31" i="82"/>
  <c r="S27" i="82"/>
  <c r="Y27" i="82"/>
  <c r="AN27" i="82" s="1"/>
  <c r="S13" i="82"/>
  <c r="Y13" i="82"/>
  <c r="AN13" i="82" s="1"/>
  <c r="S85" i="82"/>
  <c r="Y85" i="82"/>
  <c r="AR87" i="82"/>
  <c r="AQ87" i="82"/>
  <c r="AH87" i="82"/>
  <c r="AR99" i="82"/>
  <c r="AQ99" i="82"/>
  <c r="AH99" i="82"/>
  <c r="AR91" i="82"/>
  <c r="AQ91" i="82"/>
  <c r="AH91" i="82"/>
  <c r="AA77" i="82"/>
  <c r="AJ77" i="82"/>
  <c r="AH71" i="82"/>
  <c r="AR71" i="82"/>
  <c r="AQ71" i="82"/>
  <c r="AR104" i="82"/>
  <c r="AQ104" i="82"/>
  <c r="AH104" i="82"/>
  <c r="AL100" i="82"/>
  <c r="S96" i="82"/>
  <c r="AN96" i="82"/>
  <c r="Y96" i="82"/>
  <c r="AL89" i="82"/>
  <c r="AA72" i="82"/>
  <c r="S63" i="82"/>
  <c r="Y63" i="82"/>
  <c r="AN63" i="82" s="1"/>
  <c r="AL101" i="82"/>
  <c r="AL93" i="82"/>
  <c r="AN82" i="82"/>
  <c r="AJ82" i="82"/>
  <c r="AQ69" i="82"/>
  <c r="AH69" i="82"/>
  <c r="AR69" i="82"/>
  <c r="AN66" i="82"/>
  <c r="AR64" i="82"/>
  <c r="AQ64" i="82"/>
  <c r="AH64" i="82"/>
  <c r="AR98" i="82"/>
  <c r="AH98" i="82"/>
  <c r="AQ98" i="82"/>
  <c r="AL94" i="82"/>
  <c r="S90" i="82"/>
  <c r="Y90" i="82"/>
  <c r="S86" i="82"/>
  <c r="AN86" i="82"/>
  <c r="Y86" i="82"/>
  <c r="AA79" i="82"/>
  <c r="AJ79" i="82"/>
  <c r="AR75" i="82"/>
  <c r="AL75" i="82"/>
  <c r="AQ75" i="82"/>
  <c r="AH75" i="82"/>
  <c r="S70" i="82"/>
  <c r="Y70" i="82"/>
  <c r="AA57" i="82"/>
  <c r="AJ57" i="82"/>
  <c r="AA50" i="82"/>
  <c r="AJ50" i="82"/>
  <c r="S40" i="82"/>
  <c r="Y40" i="82"/>
  <c r="AL58" i="82"/>
  <c r="AR50" i="82"/>
  <c r="AR109" i="82" s="1"/>
  <c r="AQ50" i="82"/>
  <c r="AH50" i="82"/>
  <c r="AH109" i="82" s="1"/>
  <c r="AL64" i="82"/>
  <c r="S60" i="82"/>
  <c r="AN60" i="82"/>
  <c r="Y60" i="82"/>
  <c r="AN54" i="82"/>
  <c r="AL69" i="82"/>
  <c r="AL54" i="82"/>
  <c r="AA23" i="82"/>
  <c r="AJ23" i="82"/>
  <c r="AR34" i="82"/>
  <c r="AH34" i="82"/>
  <c r="AQ34" i="82"/>
  <c r="AA28" i="82"/>
  <c r="AJ28" i="82"/>
  <c r="AQ109" i="82"/>
  <c r="S26" i="82"/>
  <c r="Y26" i="82"/>
  <c r="AN26" i="82" s="1"/>
  <c r="AL44" i="82"/>
  <c r="AA32" i="82"/>
  <c r="AJ32" i="82"/>
  <c r="AN32" i="82"/>
  <c r="AR30" i="82"/>
  <c r="AQ30" i="82"/>
  <c r="AH30" i="82"/>
  <c r="AR27" i="82"/>
  <c r="AR108" i="82" s="1"/>
  <c r="AQ27" i="82"/>
  <c r="AQ108" i="82" s="1"/>
  <c r="AH27" i="82"/>
  <c r="AN17" i="82"/>
  <c r="AA17" i="82"/>
  <c r="AJ17" i="82"/>
  <c r="AL108" i="82"/>
  <c r="AN19" i="82"/>
  <c r="R15" i="75"/>
  <c r="AS15" i="75"/>
  <c r="Y15" i="75"/>
  <c r="AN15" i="75" s="1"/>
  <c r="R90" i="75"/>
  <c r="R88" i="75"/>
  <c r="R89" i="75"/>
  <c r="R68" i="75"/>
  <c r="R63" i="75"/>
  <c r="R37" i="75"/>
  <c r="Y37" i="75"/>
  <c r="R38" i="75"/>
  <c r="AD7" i="75"/>
  <c r="R36" i="75"/>
  <c r="Y36" i="75"/>
  <c r="R104" i="75"/>
  <c r="R96" i="75"/>
  <c r="Y96" i="75"/>
  <c r="R94" i="75"/>
  <c r="R13" i="75"/>
  <c r="Y13" i="75"/>
  <c r="AN13" i="75" s="1"/>
  <c r="AS13" i="75"/>
  <c r="R78" i="75"/>
  <c r="R105" i="75"/>
  <c r="AN81" i="75"/>
  <c r="Z81" i="75"/>
  <c r="R99" i="75"/>
  <c r="V65" i="75"/>
  <c r="R60" i="75"/>
  <c r="R49" i="75"/>
  <c r="P109" i="75"/>
  <c r="AD12" i="75"/>
  <c r="AN12" i="75"/>
  <c r="AR108" i="75"/>
  <c r="I110" i="75"/>
  <c r="R30" i="75"/>
  <c r="AD22" i="75"/>
  <c r="AN22" i="75"/>
  <c r="AD14" i="75"/>
  <c r="AN14" i="75"/>
  <c r="R34" i="75"/>
  <c r="Q110" i="75"/>
  <c r="R98" i="75"/>
  <c r="R92" i="75"/>
  <c r="R75" i="75"/>
  <c r="V56" i="75"/>
  <c r="R45" i="75"/>
  <c r="Y45" i="75"/>
  <c r="AD16" i="75"/>
  <c r="AN16" i="75"/>
  <c r="AD8" i="75"/>
  <c r="AD10" i="75"/>
  <c r="AN10" i="75"/>
  <c r="R102" i="75"/>
  <c r="R11" i="75"/>
  <c r="AS11" i="75"/>
  <c r="Y11" i="75"/>
  <c r="AN11" i="75" s="1"/>
  <c r="R84" i="75"/>
  <c r="R82" i="75"/>
  <c r="Y82" i="75"/>
  <c r="R87" i="75"/>
  <c r="R97" i="75"/>
  <c r="R103" i="75"/>
  <c r="R59" i="75"/>
  <c r="R51" i="75"/>
  <c r="V57" i="75"/>
  <c r="V109" i="75" s="1"/>
  <c r="R55" i="75"/>
  <c r="R41" i="75"/>
  <c r="Y41" i="75"/>
  <c r="V27" i="75"/>
  <c r="V106" i="75" s="1"/>
  <c r="Y27" i="75"/>
  <c r="Y42" i="75"/>
  <c r="AD26" i="75"/>
  <c r="W26" i="75"/>
  <c r="AO26" i="75"/>
  <c r="AR46" i="75"/>
  <c r="AR106" i="75" s="1"/>
  <c r="R31" i="75"/>
  <c r="M110" i="75"/>
  <c r="AD18" i="75"/>
  <c r="AN18" i="75"/>
  <c r="R52" i="75"/>
  <c r="AN21" i="75"/>
  <c r="Z21" i="75"/>
  <c r="R86" i="75"/>
  <c r="R74" i="75"/>
  <c r="Z50" i="75"/>
  <c r="AN50" i="75"/>
  <c r="R25" i="75"/>
  <c r="Y25" i="75"/>
  <c r="R100" i="75"/>
  <c r="Y100" i="75"/>
  <c r="R17" i="75"/>
  <c r="Y17" i="75"/>
  <c r="AN17" i="75" s="1"/>
  <c r="AS17" i="75"/>
  <c r="R9" i="75"/>
  <c r="P108" i="75"/>
  <c r="P46" i="75"/>
  <c r="Y9" i="75"/>
  <c r="AS9" i="75"/>
  <c r="R80" i="75"/>
  <c r="R95" i="75"/>
  <c r="R101" i="75"/>
  <c r="R67" i="75"/>
  <c r="R71" i="75"/>
  <c r="R28" i="75"/>
  <c r="Y28" i="75"/>
  <c r="V43" i="75"/>
  <c r="Y43" i="75"/>
  <c r="V39" i="75"/>
  <c r="Z29" i="75"/>
  <c r="AN29" i="75"/>
  <c r="V46" i="75"/>
  <c r="R54" i="75"/>
  <c r="R61" i="75"/>
  <c r="Y61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A40" i="82" l="1"/>
  <c r="AJ40" i="82"/>
  <c r="AA31" i="82"/>
  <c r="AJ31" i="82"/>
  <c r="AJ84" i="82"/>
  <c r="AA84" i="82"/>
  <c r="AJ87" i="82"/>
  <c r="AA87" i="82"/>
  <c r="AL46" i="82"/>
  <c r="AL110" i="82" s="1"/>
  <c r="AA21" i="82"/>
  <c r="AJ21" i="82"/>
  <c r="AA73" i="82"/>
  <c r="AJ73" i="82"/>
  <c r="S108" i="82"/>
  <c r="AA41" i="82"/>
  <c r="AJ41" i="82"/>
  <c r="AA55" i="82"/>
  <c r="AJ55" i="82"/>
  <c r="AA43" i="82"/>
  <c r="AJ43" i="82"/>
  <c r="AJ100" i="82"/>
  <c r="AA100" i="82"/>
  <c r="AJ76" i="82"/>
  <c r="AA76" i="82"/>
  <c r="AJ91" i="82"/>
  <c r="AA91" i="82"/>
  <c r="AJ105" i="82"/>
  <c r="AA105" i="82"/>
  <c r="AA33" i="82"/>
  <c r="AJ33" i="82"/>
  <c r="AA63" i="82"/>
  <c r="AJ63" i="82"/>
  <c r="AJ96" i="82"/>
  <c r="AA96" i="82"/>
  <c r="AJ27" i="82"/>
  <c r="AA27" i="82"/>
  <c r="AJ53" i="82"/>
  <c r="AA53" i="82"/>
  <c r="AA81" i="82"/>
  <c r="AJ81" i="82"/>
  <c r="AA61" i="82"/>
  <c r="AJ61" i="82"/>
  <c r="AJ98" i="82"/>
  <c r="AA98" i="82"/>
  <c r="AJ35" i="82"/>
  <c r="AA35" i="82"/>
  <c r="S109" i="82"/>
  <c r="AH108" i="82"/>
  <c r="AJ78" i="82"/>
  <c r="AA78" i="82"/>
  <c r="AJ94" i="82"/>
  <c r="AA94" i="82"/>
  <c r="AJ83" i="82"/>
  <c r="AA83" i="82"/>
  <c r="AJ51" i="82"/>
  <c r="AA51" i="82"/>
  <c r="AJ103" i="82"/>
  <c r="AA103" i="82"/>
  <c r="AJ85" i="82"/>
  <c r="AA85" i="82"/>
  <c r="AJ13" i="82"/>
  <c r="AA13" i="82"/>
  <c r="AJ45" i="82"/>
  <c r="AA45" i="82"/>
  <c r="AA42" i="82"/>
  <c r="AJ42" i="82"/>
  <c r="AA65" i="82"/>
  <c r="AJ65" i="82"/>
  <c r="AQ106" i="82"/>
  <c r="AA59" i="82"/>
  <c r="AJ59" i="82"/>
  <c r="AJ62" i="82"/>
  <c r="AA62" i="82"/>
  <c r="AA67" i="82"/>
  <c r="AJ67" i="82"/>
  <c r="Y108" i="82"/>
  <c r="AJ9" i="82"/>
  <c r="Y46" i="82"/>
  <c r="Y106" i="82" s="1"/>
  <c r="AA9" i="82"/>
  <c r="AA29" i="82"/>
  <c r="AJ29" i="82"/>
  <c r="AN109" i="82"/>
  <c r="AJ93" i="82"/>
  <c r="AA93" i="82"/>
  <c r="AA37" i="82"/>
  <c r="AJ37" i="82"/>
  <c r="AJ99" i="82"/>
  <c r="AA99" i="82"/>
  <c r="AN103" i="82"/>
  <c r="AJ97" i="82"/>
  <c r="AA97" i="82"/>
  <c r="AQ110" i="82"/>
  <c r="AA26" i="82"/>
  <c r="AJ26" i="82"/>
  <c r="AJ70" i="82"/>
  <c r="AA70" i="82"/>
  <c r="AJ90" i="82"/>
  <c r="AA90" i="82"/>
  <c r="AJ60" i="82"/>
  <c r="AA60" i="82"/>
  <c r="AN40" i="82"/>
  <c r="AN70" i="82"/>
  <c r="AJ86" i="82"/>
  <c r="AA86" i="82"/>
  <c r="AN90" i="82"/>
  <c r="AN85" i="82"/>
  <c r="AN31" i="82"/>
  <c r="AA39" i="82"/>
  <c r="AJ39" i="82"/>
  <c r="AA38" i="82"/>
  <c r="AJ38" i="82"/>
  <c r="AJ58" i="82"/>
  <c r="AA58" i="82"/>
  <c r="AJ102" i="82"/>
  <c r="AA102" i="82"/>
  <c r="AJ92" i="82"/>
  <c r="AA92" i="82"/>
  <c r="AJ101" i="82"/>
  <c r="AA101" i="82"/>
  <c r="AR46" i="82"/>
  <c r="AR106" i="82" s="1"/>
  <c r="AR110" i="82" s="1"/>
  <c r="AN21" i="82"/>
  <c r="AA36" i="82"/>
  <c r="AJ36" i="82"/>
  <c r="AN59" i="82"/>
  <c r="AN62" i="82"/>
  <c r="AN73" i="82"/>
  <c r="AJ88" i="82"/>
  <c r="AA88" i="82"/>
  <c r="AA75" i="82"/>
  <c r="AJ75" i="82"/>
  <c r="AJ104" i="82"/>
  <c r="AA104" i="82"/>
  <c r="AJ89" i="82"/>
  <c r="AA89" i="82"/>
  <c r="AN9" i="82"/>
  <c r="AN41" i="82"/>
  <c r="Y109" i="82"/>
  <c r="AJ49" i="82"/>
  <c r="AJ109" i="82" s="1"/>
  <c r="AA49" i="82"/>
  <c r="AN55" i="82"/>
  <c r="AN93" i="82"/>
  <c r="AH46" i="82"/>
  <c r="AH106" i="82" s="1"/>
  <c r="AA44" i="82"/>
  <c r="AJ44" i="82"/>
  <c r="AN43" i="82"/>
  <c r="S46" i="82"/>
  <c r="S106" i="82" s="1"/>
  <c r="AA56" i="82"/>
  <c r="AJ56" i="82"/>
  <c r="AA69" i="82"/>
  <c r="AJ69" i="82"/>
  <c r="AN76" i="82"/>
  <c r="AJ11" i="82"/>
  <c r="AA11" i="82"/>
  <c r="AJ25" i="82"/>
  <c r="AA25" i="82"/>
  <c r="AJ95" i="82"/>
  <c r="AA95" i="82"/>
  <c r="AN99" i="82"/>
  <c r="AN33" i="82"/>
  <c r="AN97" i="82"/>
  <c r="AL106" i="82"/>
  <c r="P110" i="75"/>
  <c r="AN100" i="75"/>
  <c r="Z100" i="75"/>
  <c r="P106" i="75"/>
  <c r="AD81" i="75"/>
  <c r="W81" i="75"/>
  <c r="AO81" i="75"/>
  <c r="AS81" i="75"/>
  <c r="R46" i="75"/>
  <c r="Z43" i="75"/>
  <c r="AN43" i="75"/>
  <c r="AD21" i="75"/>
  <c r="AO21" i="75"/>
  <c r="W21" i="75"/>
  <c r="AS21" i="75"/>
  <c r="Z42" i="75"/>
  <c r="AN42" i="75"/>
  <c r="AN41" i="75"/>
  <c r="Z41" i="75"/>
  <c r="AD29" i="75"/>
  <c r="AO29" i="75"/>
  <c r="W29" i="75"/>
  <c r="AS29" i="75"/>
  <c r="AN9" i="75"/>
  <c r="AN25" i="75"/>
  <c r="Z25" i="75"/>
  <c r="AD50" i="75"/>
  <c r="AO50" i="75"/>
  <c r="AS50" i="75"/>
  <c r="W50" i="75"/>
  <c r="Z27" i="75"/>
  <c r="AN27" i="75"/>
  <c r="Z45" i="75"/>
  <c r="AN45" i="75"/>
  <c r="R109" i="75"/>
  <c r="AN36" i="75"/>
  <c r="Z36" i="75"/>
  <c r="Z37" i="75"/>
  <c r="AN37" i="75"/>
  <c r="AR110" i="75"/>
  <c r="Z61" i="75"/>
  <c r="AN61" i="75"/>
  <c r="Z28" i="75"/>
  <c r="AN28" i="75"/>
  <c r="R108" i="75"/>
  <c r="AV26" i="75"/>
  <c r="AL26" i="75"/>
  <c r="AW26" i="75"/>
  <c r="AQ26" i="75"/>
  <c r="V108" i="75"/>
  <c r="V110" i="75" s="1"/>
  <c r="Z82" i="75"/>
  <c r="AN82" i="75"/>
  <c r="Z96" i="75"/>
  <c r="AN96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109" i="82" l="1"/>
  <c r="AN108" i="82"/>
  <c r="AN46" i="82"/>
  <c r="AN106" i="82" s="1"/>
  <c r="AN110" i="82" s="1"/>
  <c r="Y110" i="82"/>
  <c r="AH110" i="82"/>
  <c r="S110" i="82"/>
  <c r="AA108" i="82"/>
  <c r="AA46" i="82"/>
  <c r="AJ108" i="82"/>
  <c r="AJ46" i="82"/>
  <c r="AJ106" i="82" s="1"/>
  <c r="AD96" i="75"/>
  <c r="AO96" i="75"/>
  <c r="W96" i="75"/>
  <c r="AS96" i="75"/>
  <c r="AD82" i="75"/>
  <c r="W82" i="75"/>
  <c r="AO82" i="75"/>
  <c r="AS82" i="75"/>
  <c r="AD28" i="75"/>
  <c r="AO28" i="75"/>
  <c r="W28" i="75"/>
  <c r="AS28" i="75"/>
  <c r="AD43" i="75"/>
  <c r="W43" i="75"/>
  <c r="AO43" i="75"/>
  <c r="AS43" i="75"/>
  <c r="AL81" i="75"/>
  <c r="AW81" i="75"/>
  <c r="AV81" i="75"/>
  <c r="AQ81" i="75"/>
  <c r="R106" i="75"/>
  <c r="R110" i="75" s="1"/>
  <c r="AD37" i="75"/>
  <c r="AO37" i="75"/>
  <c r="W37" i="75"/>
  <c r="AS37" i="75"/>
  <c r="AD27" i="75"/>
  <c r="W27" i="75"/>
  <c r="AO27" i="75"/>
  <c r="AS27" i="75"/>
  <c r="AD42" i="75"/>
  <c r="W42" i="75"/>
  <c r="AO42" i="75"/>
  <c r="AS42" i="75"/>
  <c r="AD100" i="75"/>
  <c r="W100" i="75"/>
  <c r="AO100" i="75"/>
  <c r="AS100" i="75"/>
  <c r="AV21" i="75"/>
  <c r="AL21" i="75"/>
  <c r="AW21" i="75"/>
  <c r="AQ21" i="75"/>
  <c r="AD61" i="75"/>
  <c r="AO61" i="75"/>
  <c r="W61" i="75"/>
  <c r="AS61" i="75"/>
  <c r="AD36" i="75"/>
  <c r="W36" i="75"/>
  <c r="AO36" i="75"/>
  <c r="AS36" i="75"/>
  <c r="AD45" i="75"/>
  <c r="AO45" i="75"/>
  <c r="W45" i="75"/>
  <c r="AS45" i="75"/>
  <c r="AL50" i="75"/>
  <c r="AW50" i="75"/>
  <c r="AV50" i="75"/>
  <c r="AQ50" i="75"/>
  <c r="AD25" i="75"/>
  <c r="W25" i="75"/>
  <c r="AO25" i="75"/>
  <c r="AS25" i="75"/>
  <c r="AW29" i="75"/>
  <c r="AV29" i="75"/>
  <c r="AL29" i="75"/>
  <c r="AQ29" i="75"/>
  <c r="AD41" i="75"/>
  <c r="W41" i="75"/>
  <c r="AO41" i="75"/>
  <c r="AS41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J110" i="82" l="1"/>
  <c r="AA106" i="82"/>
  <c r="AA110" i="82" s="1"/>
  <c r="AV100" i="75"/>
  <c r="AL100" i="75"/>
  <c r="AW100" i="75"/>
  <c r="AQ100" i="75"/>
  <c r="AL42" i="75"/>
  <c r="AW42" i="75"/>
  <c r="AV42" i="75"/>
  <c r="AQ42" i="75"/>
  <c r="AW37" i="75"/>
  <c r="AV37" i="75"/>
  <c r="AL37" i="75"/>
  <c r="AQ37" i="75"/>
  <c r="AW45" i="75"/>
  <c r="AV45" i="75"/>
  <c r="AL45" i="75"/>
  <c r="AQ45" i="75"/>
  <c r="AW61" i="75"/>
  <c r="AV61" i="75"/>
  <c r="AL61" i="75"/>
  <c r="AQ61" i="75"/>
  <c r="AL27" i="75"/>
  <c r="AW27" i="75"/>
  <c r="AQ27" i="75"/>
  <c r="AV27" i="75"/>
  <c r="AL28" i="75"/>
  <c r="AQ28" i="75"/>
  <c r="AW28" i="75"/>
  <c r="AV28" i="75"/>
  <c r="AW96" i="75"/>
  <c r="AL96" i="75"/>
  <c r="AV96" i="75"/>
  <c r="AQ96" i="75"/>
  <c r="AV41" i="75"/>
  <c r="AL41" i="75"/>
  <c r="AW41" i="75"/>
  <c r="AQ41" i="75"/>
  <c r="AL25" i="75"/>
  <c r="AW25" i="75"/>
  <c r="AV25" i="75"/>
  <c r="AQ25" i="75"/>
  <c r="AL36" i="75"/>
  <c r="AW36" i="75"/>
  <c r="AV36" i="75"/>
  <c r="AQ36" i="75"/>
  <c r="AL43" i="75"/>
  <c r="AW43" i="75"/>
  <c r="AV43" i="75"/>
  <c r="AQ43" i="75"/>
  <c r="AL82" i="75"/>
  <c r="AW82" i="75"/>
  <c r="AV82" i="75"/>
  <c r="AQ82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N31" i="75"/>
  <c r="AN90" i="75"/>
  <c r="AN67" i="75"/>
  <c r="AN73" i="75"/>
  <c r="AN39" i="75"/>
  <c r="AN59" i="75"/>
  <c r="AN53" i="75"/>
  <c r="AN64" i="75"/>
  <c r="AD110" i="75"/>
  <c r="AD46" i="75"/>
  <c r="AD108" i="75"/>
  <c r="AD30" i="75"/>
  <c r="AD106" i="75"/>
  <c r="AO69" i="75"/>
  <c r="AD69" i="75"/>
  <c r="AS69" i="75"/>
  <c r="AD31" i="75"/>
  <c r="AS31" i="75"/>
  <c r="AO31" i="75"/>
  <c r="AS56" i="75"/>
  <c r="AO56" i="75"/>
  <c r="AD56" i="75"/>
  <c r="AO74" i="75"/>
  <c r="AS74" i="75"/>
  <c r="AD74" i="75"/>
  <c r="AN57" i="75"/>
  <c r="AV109" i="75"/>
  <c r="AV49" i="75"/>
  <c r="AW46" i="75"/>
  <c r="AW110" i="75"/>
  <c r="AW108" i="75"/>
  <c r="AW30" i="75"/>
  <c r="AW106" i="75"/>
  <c r="AN55" i="75"/>
  <c r="AO55" i="75"/>
  <c r="AS55" i="75"/>
  <c r="AD55" i="75"/>
  <c r="AO53" i="75"/>
  <c r="AS53" i="75"/>
  <c r="AD53" i="75"/>
  <c r="AV108" i="75"/>
  <c r="AV110" i="75"/>
  <c r="AV46" i="75"/>
  <c r="AV30" i="75"/>
  <c r="AV106" i="75"/>
  <c r="AN69" i="75"/>
  <c r="AN84" i="75"/>
  <c r="AN104" i="75"/>
  <c r="AO38" i="75"/>
  <c r="AD38" i="75"/>
  <c r="AS38" i="75"/>
  <c r="AN35" i="75"/>
  <c r="AN65" i="75"/>
  <c r="AN44" i="75"/>
  <c r="AV31" i="75"/>
  <c r="AL31" i="75"/>
  <c r="AQ31" i="75"/>
  <c r="Y31" i="75"/>
  <c r="Z31" i="75"/>
  <c r="W31" i="75"/>
  <c r="AW31" i="75"/>
  <c r="AW32" i="75"/>
  <c r="AQ32" i="75"/>
  <c r="AV32" i="75"/>
  <c r="AL32" i="75"/>
  <c r="AS33" i="75"/>
  <c r="AO33" i="75"/>
  <c r="AD33" i="75"/>
  <c r="AV38" i="75"/>
  <c r="AQ38" i="75"/>
  <c r="AL38" i="75"/>
  <c r="AW38" i="75"/>
  <c r="AV33" i="75"/>
  <c r="AL33" i="75"/>
  <c r="AW33" i="75"/>
  <c r="AQ33" i="75"/>
  <c r="AW34" i="75"/>
  <c r="AQ34" i="75"/>
  <c r="AL34" i="75"/>
  <c r="AV34" i="75"/>
  <c r="AQ35" i="75"/>
  <c r="AW35" i="75"/>
  <c r="AV35" i="75"/>
  <c r="AL35" i="75"/>
  <c r="AS39" i="75"/>
  <c r="AO39" i="75"/>
  <c r="AD39" i="75"/>
  <c r="AL39" i="75"/>
  <c r="AV39" i="75"/>
  <c r="AW39" i="75"/>
  <c r="Y39" i="75"/>
  <c r="Z39" i="75"/>
  <c r="W39" i="75"/>
  <c r="AQ39" i="75"/>
  <c r="AQ40" i="75"/>
  <c r="AV40" i="75"/>
  <c r="AW40" i="75"/>
  <c r="AL40" i="75"/>
  <c r="AV44" i="75"/>
  <c r="AQ44" i="75"/>
  <c r="AW44" i="75"/>
  <c r="AL44" i="75"/>
  <c r="AD58" i="75"/>
  <c r="AO58" i="75"/>
  <c r="AS58" i="75"/>
  <c r="AS65" i="75"/>
  <c r="AD65" i="75"/>
  <c r="AO65" i="75"/>
  <c r="AN51" i="75"/>
  <c r="AV51" i="75"/>
  <c r="AL51" i="75"/>
  <c r="AW51" i="75"/>
  <c r="AQ51" i="75"/>
  <c r="AL56" i="75"/>
  <c r="AW56" i="75"/>
  <c r="AQ56" i="75"/>
  <c r="AV56" i="75"/>
  <c r="AO59" i="75"/>
  <c r="AS59" i="75"/>
  <c r="AD59" i="75"/>
  <c r="AW59" i="75"/>
  <c r="AL59" i="75"/>
  <c r="AQ59" i="75"/>
  <c r="Y59" i="75"/>
  <c r="Z59" i="75"/>
  <c r="W59" i="75"/>
  <c r="AV59" i="75"/>
  <c r="AQ64" i="75"/>
  <c r="AL64" i="75"/>
  <c r="AV64" i="75"/>
  <c r="AW64" i="75"/>
  <c r="AW67" i="75"/>
  <c r="AQ67" i="75"/>
  <c r="AL67" i="75"/>
  <c r="AV67" i="75"/>
  <c r="AV52" i="75"/>
  <c r="AQ52" i="75"/>
  <c r="AL52" i="75"/>
  <c r="AW52" i="75"/>
  <c r="AQ53" i="75"/>
  <c r="AL53" i="75"/>
  <c r="AW53" i="75"/>
  <c r="Y53" i="75"/>
  <c r="Z53" i="75"/>
  <c r="W53" i="75"/>
  <c r="AV53" i="75"/>
  <c r="AQ54" i="75"/>
  <c r="AL54" i="75"/>
  <c r="AV54" i="75"/>
  <c r="AW54" i="75"/>
  <c r="AL55" i="75"/>
  <c r="AV55" i="75"/>
  <c r="AQ55" i="75"/>
  <c r="Y55" i="75"/>
  <c r="Z55" i="75"/>
  <c r="W55" i="75"/>
  <c r="AW55" i="75"/>
  <c r="AV57" i="75"/>
  <c r="AL57" i="75"/>
  <c r="AQ57" i="75"/>
  <c r="AW57" i="75"/>
  <c r="AL58" i="75"/>
  <c r="AQ58" i="75"/>
  <c r="AW58" i="75"/>
  <c r="AV58" i="75"/>
  <c r="AN60" i="75"/>
  <c r="AD60" i="75"/>
  <c r="AO60" i="75"/>
  <c r="AS60" i="75"/>
  <c r="AV60" i="75"/>
  <c r="AW60" i="75"/>
  <c r="AQ60" i="75"/>
  <c r="Y60" i="75"/>
  <c r="Z60" i="75"/>
  <c r="W60" i="75"/>
  <c r="AL60" i="75"/>
  <c r="AN62" i="75"/>
  <c r="AV62" i="75"/>
  <c r="AW62" i="75"/>
  <c r="AQ62" i="75"/>
  <c r="AL62" i="75"/>
  <c r="AL63" i="75"/>
  <c r="AQ63" i="75"/>
  <c r="AW63" i="75"/>
  <c r="AV63" i="75"/>
  <c r="AW65" i="75"/>
  <c r="AL65" i="75"/>
  <c r="AV65" i="75"/>
  <c r="Y65" i="75"/>
  <c r="Z65" i="75"/>
  <c r="W65" i="75"/>
  <c r="AQ65" i="75"/>
  <c r="AQ66" i="75"/>
  <c r="AV66" i="75"/>
  <c r="AL66" i="75"/>
  <c r="AW66" i="75"/>
  <c r="AS66" i="75"/>
  <c r="AD66" i="75"/>
  <c r="AO66" i="75"/>
  <c r="AD63" i="75"/>
  <c r="AS63" i="75"/>
  <c r="AO63" i="75"/>
  <c r="AO67" i="75"/>
  <c r="AD67" i="75"/>
  <c r="W67" i="75"/>
  <c r="Y67" i="75"/>
  <c r="Z67" i="75"/>
  <c r="AS67" i="75"/>
  <c r="AO62" i="75"/>
  <c r="AD62" i="75"/>
  <c r="W62" i="75"/>
  <c r="Y62" i="75"/>
  <c r="Z62" i="75"/>
  <c r="AS62" i="75"/>
  <c r="W108" i="75"/>
  <c r="W106" i="75"/>
  <c r="W110" i="75"/>
  <c r="W46" i="75"/>
  <c r="AN70" i="75"/>
  <c r="AS52" i="75"/>
  <c r="AD52" i="75"/>
  <c r="AO52" i="75"/>
  <c r="AN54" i="75"/>
  <c r="AN68" i="75"/>
  <c r="Z38" i="75"/>
  <c r="W38" i="75"/>
  <c r="Y38" i="75"/>
  <c r="AN38" i="75"/>
  <c r="Z52" i="75"/>
  <c r="W52" i="75"/>
  <c r="Y52" i="75"/>
  <c r="AN52" i="75"/>
  <c r="AN75" i="75"/>
  <c r="AN34" i="75"/>
  <c r="AN40" i="75"/>
  <c r="AN109" i="75"/>
  <c r="AN49" i="75"/>
  <c r="AN93" i="75"/>
  <c r="AD77" i="75"/>
  <c r="AO77" i="75"/>
  <c r="AS77" i="75"/>
  <c r="AN74" i="75"/>
  <c r="AO109" i="75"/>
  <c r="AO49" i="75"/>
  <c r="AW109" i="75"/>
  <c r="AW49" i="75"/>
  <c r="AQ109" i="75"/>
  <c r="AQ49" i="75"/>
  <c r="AN98" i="75"/>
  <c r="AL68" i="75"/>
  <c r="AQ68" i="75"/>
  <c r="AW68" i="75"/>
  <c r="AV68" i="75"/>
  <c r="AL69" i="75"/>
  <c r="AQ69" i="75"/>
  <c r="AV69" i="75"/>
  <c r="Y69" i="75"/>
  <c r="Z69" i="75"/>
  <c r="W69" i="75"/>
  <c r="AW69" i="75"/>
  <c r="AL110" i="75"/>
  <c r="AL106" i="75"/>
  <c r="AL108" i="75"/>
  <c r="AL30" i="75"/>
  <c r="AL46" i="75"/>
  <c r="AO34" i="75"/>
  <c r="AD34" i="75"/>
  <c r="W34" i="75"/>
  <c r="Y34" i="75"/>
  <c r="Z34" i="75"/>
  <c r="AS34" i="75"/>
  <c r="AD104" i="75"/>
  <c r="AO104" i="75"/>
  <c r="AS104" i="75"/>
  <c r="AQ110" i="75"/>
  <c r="AQ108" i="75"/>
  <c r="AQ106" i="75"/>
  <c r="AQ30" i="75"/>
  <c r="AQ46" i="75"/>
  <c r="AO32" i="75"/>
  <c r="AD32" i="75"/>
  <c r="AS32" i="75"/>
  <c r="AO35" i="75"/>
  <c r="AD35" i="75"/>
  <c r="W35" i="75"/>
  <c r="Y35" i="75"/>
  <c r="Z35" i="75"/>
  <c r="AS35" i="75"/>
  <c r="Z66" i="75"/>
  <c r="W66" i="75"/>
  <c r="Y66" i="75"/>
  <c r="AN66" i="75"/>
  <c r="AS71" i="75"/>
  <c r="AO71" i="75"/>
  <c r="AD71" i="75"/>
  <c r="AO64" i="75"/>
  <c r="AD64" i="75"/>
  <c r="W64" i="75"/>
  <c r="Y64" i="75"/>
  <c r="Z64" i="75"/>
  <c r="AS64" i="75"/>
  <c r="AW70" i="75"/>
  <c r="AL70" i="75"/>
  <c r="AV70" i="75"/>
  <c r="AQ70" i="75"/>
  <c r="AV71" i="75"/>
  <c r="AW71" i="75"/>
  <c r="AQ71" i="75"/>
  <c r="AL71" i="75"/>
  <c r="AQ72" i="75"/>
  <c r="AL72" i="75"/>
  <c r="AV72" i="75"/>
  <c r="AW72" i="75"/>
  <c r="AO90" i="75"/>
  <c r="AS90" i="75"/>
  <c r="AD90" i="75"/>
  <c r="AD95" i="75"/>
  <c r="AS95" i="75"/>
  <c r="AO95" i="75"/>
  <c r="AS83" i="75"/>
  <c r="AD83" i="75"/>
  <c r="AO83" i="75"/>
  <c r="AL73" i="75"/>
  <c r="AV73" i="75"/>
  <c r="AQ73" i="75"/>
  <c r="AW73" i="75"/>
  <c r="Y109" i="75"/>
  <c r="AD68" i="75"/>
  <c r="AS68" i="75"/>
  <c r="W68" i="75"/>
  <c r="Y68" i="75"/>
  <c r="Z68" i="75"/>
  <c r="AO68" i="75"/>
  <c r="AN95" i="75"/>
  <c r="AN77" i="75"/>
  <c r="AN85" i="75"/>
  <c r="AN89" i="75"/>
  <c r="AN108" i="75"/>
  <c r="AN110" i="75"/>
  <c r="AN46" i="75"/>
  <c r="AN30" i="75"/>
  <c r="AN106" i="75"/>
  <c r="AD51" i="75"/>
  <c r="AO51" i="75"/>
  <c r="W51" i="75"/>
  <c r="Y51" i="75"/>
  <c r="Z51" i="75"/>
  <c r="AS51" i="75"/>
  <c r="AS106" i="75"/>
  <c r="AS110" i="75"/>
  <c r="AS46" i="75"/>
  <c r="AS30" i="75"/>
  <c r="AS108" i="75"/>
  <c r="AN88" i="75"/>
  <c r="AN103" i="75"/>
  <c r="AN97" i="75"/>
  <c r="AO46" i="75"/>
  <c r="AO106" i="75"/>
  <c r="AO110" i="75"/>
  <c r="AO30" i="75"/>
  <c r="AO108" i="75"/>
  <c r="Z33" i="75"/>
  <c r="W33" i="75"/>
  <c r="Y33" i="75"/>
  <c r="AN33" i="75"/>
  <c r="Z58" i="75"/>
  <c r="W58" i="75"/>
  <c r="Y58" i="75"/>
  <c r="AN58" i="75"/>
  <c r="AN99" i="75"/>
  <c r="AN80" i="75"/>
  <c r="AD89" i="75"/>
  <c r="AO89" i="75"/>
  <c r="AS89" i="75"/>
  <c r="Z56" i="75"/>
  <c r="W56" i="75"/>
  <c r="Y56" i="75"/>
  <c r="AN56" i="75"/>
  <c r="AO73" i="75"/>
  <c r="AS73" i="75"/>
  <c r="W73" i="75"/>
  <c r="Y73" i="75"/>
  <c r="Z73" i="75"/>
  <c r="AD73" i="75"/>
  <c r="Z71" i="75"/>
  <c r="W71" i="75"/>
  <c r="Y71" i="75"/>
  <c r="AN71" i="75"/>
  <c r="AN87" i="75"/>
  <c r="AO85" i="75"/>
  <c r="AS85" i="75"/>
  <c r="AD85" i="75"/>
  <c r="AN92" i="75"/>
  <c r="AD92" i="75"/>
  <c r="AO92" i="75"/>
  <c r="AS92" i="75"/>
  <c r="AS101" i="75"/>
  <c r="AD101" i="75"/>
  <c r="AO101" i="75"/>
  <c r="AN86" i="75"/>
  <c r="AO86" i="75"/>
  <c r="AD86" i="75"/>
  <c r="AS86" i="75"/>
  <c r="AO80" i="75"/>
  <c r="AS80" i="75"/>
  <c r="AD80" i="75"/>
  <c r="Y46" i="75"/>
  <c r="Y106" i="75"/>
  <c r="Y108" i="75"/>
  <c r="Y110" i="75"/>
  <c r="AS44" i="75"/>
  <c r="AO44" i="75"/>
  <c r="W44" i="75"/>
  <c r="Y44" i="75"/>
  <c r="Z44" i="75"/>
  <c r="AD44" i="75"/>
  <c r="Z32" i="75"/>
  <c r="W32" i="75"/>
  <c r="Y32" i="75"/>
  <c r="AN32" i="75"/>
  <c r="AS54" i="75"/>
  <c r="AO54" i="75"/>
  <c r="W54" i="75"/>
  <c r="Y54" i="75"/>
  <c r="Z54" i="75"/>
  <c r="AD54" i="75"/>
  <c r="AO57" i="75"/>
  <c r="AS57" i="75"/>
  <c r="W57" i="75"/>
  <c r="Y57" i="75"/>
  <c r="Z57" i="75"/>
  <c r="AD57" i="75"/>
  <c r="AS70" i="75"/>
  <c r="AD70" i="75"/>
  <c r="W70" i="75"/>
  <c r="Y70" i="75"/>
  <c r="Z70" i="75"/>
  <c r="AO70" i="75"/>
  <c r="AN76" i="75"/>
  <c r="AO76" i="75"/>
  <c r="AS76" i="75"/>
  <c r="AD76" i="75"/>
  <c r="AS103" i="75"/>
  <c r="AD103" i="75"/>
  <c r="AO103" i="75"/>
  <c r="AD72" i="75"/>
  <c r="AS72" i="75"/>
  <c r="AO72" i="75"/>
  <c r="AL74" i="75"/>
  <c r="AW74" i="75"/>
  <c r="AV74" i="75"/>
  <c r="Y74" i="75"/>
  <c r="Z74" i="75"/>
  <c r="W74" i="75"/>
  <c r="AQ74" i="75"/>
  <c r="AS87" i="75"/>
  <c r="AO87" i="75"/>
  <c r="AD87" i="75"/>
  <c r="AD78" i="75"/>
  <c r="AO78" i="75"/>
  <c r="AS78" i="75"/>
  <c r="AL83" i="75"/>
  <c r="AQ83" i="75"/>
  <c r="AW83" i="75"/>
  <c r="AV83" i="75"/>
  <c r="AO84" i="75"/>
  <c r="AD84" i="75"/>
  <c r="AS84" i="75"/>
  <c r="AQ84" i="75"/>
  <c r="AL84" i="75"/>
  <c r="AW84" i="75"/>
  <c r="Y84" i="75"/>
  <c r="Z84" i="75"/>
  <c r="W84" i="75"/>
  <c r="AV84" i="75"/>
  <c r="AL75" i="75"/>
  <c r="AQ75" i="75"/>
  <c r="AW75" i="75"/>
  <c r="AV75" i="75"/>
  <c r="AV76" i="75"/>
  <c r="AL76" i="75"/>
  <c r="AQ76" i="75"/>
  <c r="Y76" i="75"/>
  <c r="Z76" i="75"/>
  <c r="W76" i="75"/>
  <c r="AW76" i="75"/>
  <c r="AW77" i="75"/>
  <c r="AQ77" i="75"/>
  <c r="AV77" i="75"/>
  <c r="Y77" i="75"/>
  <c r="Z77" i="75"/>
  <c r="W77" i="75"/>
  <c r="AL77" i="75"/>
  <c r="AL78" i="75"/>
  <c r="AW78" i="75"/>
  <c r="AQ78" i="75"/>
  <c r="AV78" i="75"/>
  <c r="AL79" i="75"/>
  <c r="AQ79" i="75"/>
  <c r="AV79" i="75"/>
  <c r="AW79" i="75"/>
  <c r="AW80" i="75"/>
  <c r="AQ80" i="75"/>
  <c r="AV80" i="75"/>
  <c r="Y80" i="75"/>
  <c r="Z80" i="75"/>
  <c r="W80" i="75"/>
  <c r="AL80" i="75"/>
  <c r="AV85" i="75"/>
  <c r="AQ85" i="75"/>
  <c r="AL85" i="75"/>
  <c r="Y85" i="75"/>
  <c r="Z85" i="75"/>
  <c r="W85" i="75"/>
  <c r="AW85" i="75"/>
  <c r="AQ86" i="75"/>
  <c r="AV86" i="75"/>
  <c r="AL86" i="75"/>
  <c r="Y86" i="75"/>
  <c r="Z86" i="75"/>
  <c r="W86" i="75"/>
  <c r="AW86" i="75"/>
  <c r="AQ87" i="75"/>
  <c r="AL87" i="75"/>
  <c r="AV87" i="75"/>
  <c r="Y87" i="75"/>
  <c r="Z87" i="75"/>
  <c r="W87" i="75"/>
  <c r="AW87" i="75"/>
  <c r="AD91" i="75"/>
  <c r="AS91" i="75"/>
  <c r="AO91" i="75"/>
  <c r="AS99" i="75"/>
  <c r="AO99" i="75"/>
  <c r="AD99" i="75"/>
  <c r="AV88" i="75"/>
  <c r="AW88" i="75"/>
  <c r="AL88" i="75"/>
  <c r="AQ88" i="75"/>
  <c r="AQ95" i="75"/>
  <c r="AV95" i="75"/>
  <c r="AW95" i="75"/>
  <c r="Y95" i="75"/>
  <c r="Z95" i="75"/>
  <c r="W95" i="75"/>
  <c r="AL95" i="75"/>
  <c r="Z110" i="75"/>
  <c r="Z108" i="75"/>
  <c r="Z46" i="75"/>
  <c r="W30" i="75"/>
  <c r="Y30" i="75"/>
  <c r="Z30" i="75"/>
  <c r="Z106" i="75"/>
  <c r="AD40" i="75"/>
  <c r="AS40" i="75"/>
  <c r="W40" i="75"/>
  <c r="Y40" i="75"/>
  <c r="Z40" i="75"/>
  <c r="AO40" i="75"/>
  <c r="Z63" i="75"/>
  <c r="W63" i="75"/>
  <c r="Y63" i="75"/>
  <c r="AN63" i="75"/>
  <c r="AD109" i="75"/>
  <c r="AD49" i="75"/>
  <c r="AN101" i="75"/>
  <c r="Z78" i="75"/>
  <c r="W78" i="75"/>
  <c r="Y78" i="75"/>
  <c r="AN78" i="75"/>
  <c r="AS93" i="75"/>
  <c r="AD93" i="75"/>
  <c r="AO93" i="75"/>
  <c r="AV104" i="75"/>
  <c r="AL104" i="75"/>
  <c r="AQ104" i="75"/>
  <c r="Y104" i="75"/>
  <c r="Z104" i="75"/>
  <c r="W104" i="75"/>
  <c r="AW104" i="75"/>
  <c r="AL89" i="75"/>
  <c r="AW89" i="75"/>
  <c r="AV89" i="75"/>
  <c r="Y89" i="75"/>
  <c r="Z89" i="75"/>
  <c r="W89" i="75"/>
  <c r="AQ89" i="75"/>
  <c r="AV90" i="75"/>
  <c r="AW90" i="75"/>
  <c r="AQ90" i="75"/>
  <c r="Y90" i="75"/>
  <c r="Z90" i="75"/>
  <c r="W90" i="75"/>
  <c r="AL90" i="75"/>
  <c r="AV91" i="75"/>
  <c r="AQ91" i="75"/>
  <c r="AL91" i="75"/>
  <c r="AW91" i="75"/>
  <c r="AW92" i="75"/>
  <c r="AV92" i="75"/>
  <c r="AQ92" i="75"/>
  <c r="Y92" i="75"/>
  <c r="Z92" i="75"/>
  <c r="W92" i="75"/>
  <c r="AL92" i="75"/>
  <c r="AW93" i="75"/>
  <c r="AL93" i="75"/>
  <c r="AV93" i="75"/>
  <c r="Y93" i="75"/>
  <c r="Z93" i="75"/>
  <c r="W93" i="75"/>
  <c r="AQ93" i="75"/>
  <c r="AS94" i="75"/>
  <c r="AD94" i="75"/>
  <c r="AO94" i="75"/>
  <c r="AW94" i="75"/>
  <c r="AV94" i="75"/>
  <c r="AL94" i="75"/>
  <c r="AQ94" i="75"/>
  <c r="AO97" i="75"/>
  <c r="AD97" i="75"/>
  <c r="AS97" i="75"/>
  <c r="AV97" i="75"/>
  <c r="AW97" i="75"/>
  <c r="AQ97" i="75"/>
  <c r="Y97" i="75"/>
  <c r="Z97" i="75"/>
  <c r="W97" i="75"/>
  <c r="AL97" i="75"/>
  <c r="AD98" i="75"/>
  <c r="AO98" i="75"/>
  <c r="AS98" i="75"/>
  <c r="AV98" i="75"/>
  <c r="AQ98" i="75"/>
  <c r="AW98" i="75"/>
  <c r="Y98" i="75"/>
  <c r="Z98" i="75"/>
  <c r="W98" i="75"/>
  <c r="AL98" i="75"/>
  <c r="AQ99" i="75"/>
  <c r="AW99" i="75"/>
  <c r="AV99" i="75"/>
  <c r="Y99" i="75"/>
  <c r="Z99" i="75"/>
  <c r="W99" i="75"/>
  <c r="AL99" i="75"/>
  <c r="AV101" i="75"/>
  <c r="AW101" i="75"/>
  <c r="AQ101" i="75"/>
  <c r="Y101" i="75"/>
  <c r="Z101" i="75"/>
  <c r="W101" i="75"/>
  <c r="AL101" i="75"/>
  <c r="AN102" i="75"/>
  <c r="AO102" i="75"/>
  <c r="AD102" i="75"/>
  <c r="AS102" i="75"/>
  <c r="AW102" i="75"/>
  <c r="AL102" i="75"/>
  <c r="AQ102" i="75"/>
  <c r="Y102" i="75"/>
  <c r="Z102" i="75"/>
  <c r="W102" i="75"/>
  <c r="AV102" i="75"/>
  <c r="AL103" i="75"/>
  <c r="AQ103" i="75"/>
  <c r="AW103" i="75"/>
  <c r="Y103" i="75"/>
  <c r="Z103" i="75"/>
  <c r="W103" i="75"/>
  <c r="AV103" i="75"/>
  <c r="AS109" i="75"/>
  <c r="AS49" i="75"/>
  <c r="AO105" i="75"/>
  <c r="AS105" i="75"/>
  <c r="AD105" i="75"/>
  <c r="Z72" i="75"/>
  <c r="W72" i="75"/>
  <c r="Y72" i="75"/>
  <c r="AN72" i="75"/>
  <c r="Z83" i="75"/>
  <c r="W83" i="75"/>
  <c r="Y83" i="75"/>
  <c r="AN83" i="75"/>
  <c r="W109" i="75"/>
  <c r="AQ105" i="75"/>
  <c r="AV105" i="75"/>
  <c r="AL105" i="75"/>
  <c r="AW105" i="75"/>
  <c r="AS75" i="75"/>
  <c r="AO75" i="75"/>
  <c r="W75" i="75"/>
  <c r="Y75" i="75"/>
  <c r="Z75" i="75"/>
  <c r="AD75" i="75"/>
  <c r="Z105" i="75"/>
  <c r="W105" i="75"/>
  <c r="Y105" i="75"/>
  <c r="AN105" i="75"/>
  <c r="AN79" i="75"/>
  <c r="AL49" i="75"/>
  <c r="AL109" i="75"/>
  <c r="AD88" i="75"/>
  <c r="AO88" i="75"/>
  <c r="W88" i="75"/>
  <c r="Y88" i="75"/>
  <c r="Z88" i="75"/>
  <c r="AS88" i="75"/>
  <c r="AD79" i="75"/>
  <c r="AO79" i="75"/>
  <c r="W79" i="75"/>
  <c r="Y79" i="75"/>
  <c r="Z79" i="75"/>
  <c r="AS79" i="75"/>
  <c r="W49" i="75"/>
  <c r="Y49" i="75"/>
  <c r="Z49" i="75"/>
  <c r="Z109" i="75"/>
  <c r="Z94" i="75"/>
  <c r="W94" i="75"/>
  <c r="Y94" i="75"/>
  <c r="AN94" i="75"/>
  <c r="Z91" i="75"/>
  <c r="W91" i="75"/>
  <c r="Y91" i="75"/>
  <c r="AN91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0" authorId="0" shapeId="0" xr:uid="{056CB615-E693-4708-BBAD-316CF452E629}">
      <text>
        <r>
          <rPr>
            <sz val="10"/>
            <color indexed="81"/>
            <rFont val="Arial"/>
            <family val="2"/>
          </rPr>
          <t>Original - _x000D_
2,468,073_x000D_
Change Order - _x000D_
6,349,434</t>
        </r>
      </text>
    </comment>
    <comment ref="E11" authorId="0" shapeId="0" xr:uid="{8C8F89FE-3E97-4573-9205-399B8DBA7CF9}">
      <text>
        <r>
          <rPr>
            <sz val="10"/>
            <color indexed="81"/>
            <rFont val="Arial"/>
            <family val="2"/>
          </rPr>
          <t>Original - _x000D_
1,432,650_x000D_
Change Order - _x000D_
38,678</t>
        </r>
      </text>
    </comment>
    <comment ref="E12" authorId="0" shapeId="0" xr:uid="{9E2CB05E-8A9C-48B3-AFEA-A6B41B68DB3F}">
      <text>
        <r>
          <rPr>
            <sz val="10"/>
            <color indexed="81"/>
            <rFont val="Arial"/>
            <family val="2"/>
          </rPr>
          <t>Original - _x000D_
855,640_x000D_
Change Order - _x000D_
93,928</t>
        </r>
      </text>
    </comment>
    <comment ref="E13" authorId="0" shapeId="0" xr:uid="{E66B639F-7AA5-471E-8B75-C08CCF248A5B}">
      <text>
        <r>
          <rPr>
            <sz val="10"/>
            <color indexed="81"/>
            <rFont val="Arial"/>
            <family val="2"/>
          </rPr>
          <t>Original - _x000D_
1,003,878_x000D_
Change Order - _x000D_
1,980,850</t>
        </r>
      </text>
    </comment>
    <comment ref="E14" authorId="0" shapeId="0" xr:uid="{378A9D73-FEB4-43FC-BA7C-C7EB0D312995}">
      <text>
        <r>
          <rPr>
            <sz val="10"/>
            <color indexed="81"/>
            <rFont val="Arial"/>
            <family val="2"/>
          </rPr>
          <t>Original - _x000D_
434,950_x000D_
Change Order - _x000D_
27,072</t>
        </r>
      </text>
    </comment>
    <comment ref="E15" authorId="0" shapeId="0" xr:uid="{C993D642-3C33-498A-BFA1-E4C39EAF719D}">
      <text>
        <r>
          <rPr>
            <sz val="10"/>
            <color indexed="81"/>
            <rFont val="Arial"/>
            <family val="2"/>
          </rPr>
          <t>Original - _x000D_
830,606_x000D_
Change Order - _x000D_
7,055,919</t>
        </r>
      </text>
    </comment>
    <comment ref="E17" authorId="0" shapeId="0" xr:uid="{3669FE78-E12D-4A23-BAFC-B363B1D521F6}">
      <text>
        <r>
          <rPr>
            <sz val="10"/>
            <color indexed="81"/>
            <rFont val="Arial"/>
            <family val="2"/>
          </rPr>
          <t>Original - _x000D_
24,750,983_x000D_
Change Order - _x000D_
544,434</t>
        </r>
      </text>
    </comment>
    <comment ref="E18" authorId="0" shapeId="0" xr:uid="{DD096741-172E-440E-8EB5-6A1135CF8024}">
      <text>
        <r>
          <rPr>
            <sz val="10"/>
            <color indexed="81"/>
            <rFont val="Arial"/>
            <family val="2"/>
          </rPr>
          <t>Original - _x000D_
4,082,300_x000D_
Change Order - _x000D_
22,548</t>
        </r>
      </text>
    </comment>
    <comment ref="E20" authorId="0" shapeId="0" xr:uid="{9107E724-6273-4C4E-9DB3-8ECC8C969AB9}">
      <text>
        <r>
          <rPr>
            <sz val="10"/>
            <color indexed="81"/>
            <rFont val="Arial"/>
            <family val="2"/>
          </rPr>
          <t>Original - _x000D_
1,525,600_x000D_
Change Order - _x000D_
-227,270</t>
        </r>
      </text>
    </comment>
    <comment ref="E22" authorId="0" shapeId="0" xr:uid="{AD159EE8-A4EB-4254-8946-B45DE3E7E30C}">
      <text>
        <r>
          <rPr>
            <sz val="10"/>
            <color indexed="81"/>
            <rFont val="Arial"/>
            <family val="2"/>
          </rPr>
          <t>Original - _x000D_
1,225,220_x000D_
Change Order - _x000D_
-26,947</t>
        </r>
      </text>
    </comment>
    <comment ref="E30" authorId="0" shapeId="0" xr:uid="{B1C13070-8FBB-425C-80CB-5707FCB3C29D}">
      <text>
        <r>
          <rPr>
            <sz val="10"/>
            <color indexed="81"/>
            <rFont val="Arial"/>
            <family val="2"/>
          </rPr>
          <t>Original - _x000D_
1,795,653_x000D_
Change Order - _x000D_
266,753</t>
        </r>
      </text>
    </comment>
    <comment ref="E33" authorId="0" shapeId="0" xr:uid="{31250D0C-CB9C-48D1-91FE-8FE9F764C253}">
      <text>
        <r>
          <rPr>
            <sz val="10"/>
            <color indexed="81"/>
            <rFont val="Arial"/>
            <family val="2"/>
          </rPr>
          <t>Original - _x000D_
381,600_x000D_
Change Order - _x000D_
4,226</t>
        </r>
      </text>
    </comment>
    <comment ref="E38" authorId="0" shapeId="0" xr:uid="{193133F6-732B-4EE8-9A12-9830415A2DE7}">
      <text>
        <r>
          <rPr>
            <sz val="10"/>
            <color indexed="81"/>
            <rFont val="Arial"/>
            <family val="2"/>
          </rPr>
          <t>Original - _x000D_
103,300_x000D_
Change Order - _x000D_
-300</t>
        </r>
      </text>
    </comment>
    <comment ref="E49" authorId="0" shapeId="0" xr:uid="{533AB3A1-2EF2-419A-A543-43B69FD06863}">
      <text>
        <r>
          <rPr>
            <sz val="10"/>
            <color indexed="81"/>
            <rFont val="Arial"/>
            <family val="2"/>
          </rPr>
          <t>Original - _x000D_
53,063,500_x000D_
Change Order - _x000D_
2,648,610</t>
        </r>
      </text>
    </comment>
    <comment ref="E50" authorId="0" shapeId="0" xr:uid="{5D9197CF-02BD-4CF6-9BD2-7DF7E010D240}">
      <text>
        <r>
          <rPr>
            <sz val="10"/>
            <color indexed="81"/>
            <rFont val="Arial"/>
            <family val="2"/>
          </rPr>
          <t>Original - _x000D_
5,000,000_x000D_
Change Order - _x000D_
19,157,761</t>
        </r>
      </text>
    </comment>
    <comment ref="E51" authorId="0" shapeId="0" xr:uid="{D13DBEFA-61FA-4365-BEB8-65DAA4D1FEAB}">
      <text>
        <r>
          <rPr>
            <sz val="10"/>
            <color indexed="81"/>
            <rFont val="Arial"/>
            <family val="2"/>
          </rPr>
          <t>Original - _x000D_
2,212,800_x000D_
Change Order - _x000D_
259,364</t>
        </r>
      </text>
    </comment>
    <comment ref="E52" authorId="0" shapeId="0" xr:uid="{B3864075-9890-42CD-8B72-3C45B92D0B84}">
      <text>
        <r>
          <rPr>
            <sz val="10"/>
            <color indexed="81"/>
            <rFont val="Arial"/>
            <family val="2"/>
          </rPr>
          <t>Original - _x000D_
1,735,458_x000D_
Change Order - _x000D_
42,394</t>
        </r>
      </text>
    </comment>
    <comment ref="E53" authorId="0" shapeId="0" xr:uid="{3B9CACC4-3078-4E50-976B-0B6142123154}">
      <text>
        <r>
          <rPr>
            <sz val="10"/>
            <color indexed="81"/>
            <rFont val="Arial"/>
            <family val="2"/>
          </rPr>
          <t>Original - _x000D_
171,189_x000D_
Change Order - _x000D_
52,708</t>
        </r>
      </text>
    </comment>
    <comment ref="E54" authorId="0" shapeId="0" xr:uid="{3557600F-58C7-4BC6-86D7-10BB0B5DEBF7}">
      <text>
        <r>
          <rPr>
            <sz val="10"/>
            <color indexed="81"/>
            <rFont val="Arial"/>
            <family val="2"/>
          </rPr>
          <t>Original - _x000D_
3,193,898_x000D_
Change Order - _x000D_
22,342</t>
        </r>
      </text>
    </comment>
    <comment ref="E55" authorId="0" shapeId="0" xr:uid="{3B7854FF-B648-419C-BF80-E030F5C2EC89}">
      <text>
        <r>
          <rPr>
            <sz val="10"/>
            <color indexed="81"/>
            <rFont val="Arial"/>
            <family val="2"/>
          </rPr>
          <t>Original - _x000D_
3,886,190_x000D_
Change Order - _x000D_
82,479</t>
        </r>
      </text>
    </comment>
    <comment ref="E57" authorId="0" shapeId="0" xr:uid="{97C85739-0B44-46B0-A2D8-3811F7DC3C8D}">
      <text>
        <r>
          <rPr>
            <sz val="10"/>
            <color indexed="81"/>
            <rFont val="Arial"/>
            <family val="2"/>
          </rPr>
          <t>Original - _x000D_
1,195,200_x000D_
Change Order - _x000D_
56,079</t>
        </r>
      </text>
    </comment>
    <comment ref="E58" authorId="0" shapeId="0" xr:uid="{3A6D2187-5F64-4805-AB7F-2F665396E998}">
      <text>
        <r>
          <rPr>
            <sz val="10"/>
            <color indexed="81"/>
            <rFont val="Arial"/>
            <family val="2"/>
          </rPr>
          <t>Original - _x000D_
174,865_x000D_
Change Order - _x000D_
24,297</t>
        </r>
      </text>
    </comment>
    <comment ref="E64" authorId="0" shapeId="0" xr:uid="{B8E411F4-8AD0-4492-8C30-1FFC2A4C08C1}">
      <text>
        <r>
          <rPr>
            <sz val="10"/>
            <color indexed="81"/>
            <rFont val="Arial"/>
            <family val="2"/>
          </rPr>
          <t>Original - _x000D_
162,416_x000D_
Change Order - _x000D_
13,469</t>
        </r>
      </text>
    </comment>
    <comment ref="E88" authorId="0" shapeId="0" xr:uid="{D353CDD8-FC17-4A13-995A-377CD8F945F2}">
      <text>
        <r>
          <rPr>
            <sz val="10"/>
            <color indexed="81"/>
            <rFont val="Arial"/>
            <family val="2"/>
          </rPr>
          <t>Original - _x000D_
110,700_x000D_
Change Order - _x000D_
33,099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0" authorId="0" shapeId="0" xr:uid="{7D93FC3C-FA53-484D-B283-0C2749FC1BAA}">
      <text>
        <r>
          <rPr>
            <sz val="10"/>
            <color indexed="81"/>
            <rFont val="Arial"/>
            <family val="2"/>
          </rPr>
          <t>Original - _x000D_
2,468,073_x000D_
Change Order - _x000D_
6,349,434</t>
        </r>
      </text>
    </comment>
    <comment ref="E11" authorId="0" shapeId="0" xr:uid="{8AA820E1-5D85-4466-A21E-CFDC73940112}">
      <text>
        <r>
          <rPr>
            <sz val="10"/>
            <color indexed="81"/>
            <rFont val="Arial"/>
            <family val="2"/>
          </rPr>
          <t>Original - _x000D_
1,432,650_x000D_
Change Order - _x000D_
38,678</t>
        </r>
      </text>
    </comment>
    <comment ref="E12" authorId="0" shapeId="0" xr:uid="{CF4DAD46-98C3-46DD-B406-C7AC7831123A}">
      <text>
        <r>
          <rPr>
            <sz val="10"/>
            <color indexed="81"/>
            <rFont val="Arial"/>
            <family val="2"/>
          </rPr>
          <t>Original - _x000D_
855,640_x000D_
Change Order - _x000D_
93,928</t>
        </r>
      </text>
    </comment>
    <comment ref="E13" authorId="0" shapeId="0" xr:uid="{0B37AAC8-C03A-4296-8952-5854817FB146}">
      <text>
        <r>
          <rPr>
            <sz val="10"/>
            <color indexed="81"/>
            <rFont val="Arial"/>
            <family val="2"/>
          </rPr>
          <t>Original - _x000D_
1,003,878_x000D_
Change Order - _x000D_
1,980,850</t>
        </r>
      </text>
    </comment>
    <comment ref="E14" authorId="0" shapeId="0" xr:uid="{6B4D13F5-DBE0-4F9F-B552-3D65ABA844B3}">
      <text>
        <r>
          <rPr>
            <sz val="10"/>
            <color indexed="81"/>
            <rFont val="Arial"/>
            <family val="2"/>
          </rPr>
          <t>Original - _x000D_
434,950_x000D_
Change Order - _x000D_
27,072</t>
        </r>
      </text>
    </comment>
    <comment ref="E15" authorId="0" shapeId="0" xr:uid="{E6E0377B-C6A7-4E75-90EE-24EEDDB7A0A5}">
      <text>
        <r>
          <rPr>
            <sz val="10"/>
            <color indexed="81"/>
            <rFont val="Arial"/>
            <family val="2"/>
          </rPr>
          <t>Original - _x000D_
830,606_x000D_
Change Order - _x000D_
7,055,919</t>
        </r>
      </text>
    </comment>
    <comment ref="E17" authorId="0" shapeId="0" xr:uid="{0D6F2294-A346-4705-9547-1F1AC8C87565}">
      <text>
        <r>
          <rPr>
            <sz val="10"/>
            <color indexed="81"/>
            <rFont val="Arial"/>
            <family val="2"/>
          </rPr>
          <t>Original - _x000D_
24,750,983_x000D_
Change Order - _x000D_
544,434</t>
        </r>
      </text>
    </comment>
    <comment ref="E18" authorId="0" shapeId="0" xr:uid="{605C39F3-5A66-413D-B46B-5B300CB20C6A}">
      <text>
        <r>
          <rPr>
            <sz val="10"/>
            <color indexed="81"/>
            <rFont val="Arial"/>
            <family val="2"/>
          </rPr>
          <t>Original - _x000D_
4,082,300_x000D_
Change Order - _x000D_
22,548</t>
        </r>
      </text>
    </comment>
    <comment ref="E20" authorId="0" shapeId="0" xr:uid="{DB404DEA-A31D-47A9-9584-E74F8CAC395C}">
      <text>
        <r>
          <rPr>
            <sz val="10"/>
            <color indexed="81"/>
            <rFont val="Arial"/>
            <family val="2"/>
          </rPr>
          <t>Original - _x000D_
1,525,600_x000D_
Change Order - _x000D_
-227,270</t>
        </r>
      </text>
    </comment>
    <comment ref="E22" authorId="0" shapeId="0" xr:uid="{6843A178-28F1-4D4C-9277-B7B23C5E57B2}">
      <text>
        <r>
          <rPr>
            <sz val="10"/>
            <color indexed="81"/>
            <rFont val="Arial"/>
            <family val="2"/>
          </rPr>
          <t>Original - _x000D_
1,225,220_x000D_
Change Order - _x000D_
-26,947</t>
        </r>
      </text>
    </comment>
    <comment ref="E30" authorId="0" shapeId="0" xr:uid="{053C8836-E8E9-4D22-A331-E0752CAEE74C}">
      <text>
        <r>
          <rPr>
            <sz val="10"/>
            <color indexed="81"/>
            <rFont val="Arial"/>
            <family val="2"/>
          </rPr>
          <t>Original - _x000D_
1,795,653_x000D_
Change Order - _x000D_
266,753</t>
        </r>
      </text>
    </comment>
    <comment ref="E33" authorId="0" shapeId="0" xr:uid="{D81BCB18-CC4F-4B47-8CCE-343F84A699C4}">
      <text>
        <r>
          <rPr>
            <sz val="10"/>
            <color indexed="81"/>
            <rFont val="Arial"/>
            <family val="2"/>
          </rPr>
          <t>Original - _x000D_
381,600_x000D_
Change Order - _x000D_
4,226</t>
        </r>
      </text>
    </comment>
    <comment ref="E38" authorId="0" shapeId="0" xr:uid="{8CE5C67E-A85E-4466-8CEA-8AAF3710BD46}">
      <text>
        <r>
          <rPr>
            <sz val="10"/>
            <color indexed="81"/>
            <rFont val="Arial"/>
            <family val="2"/>
          </rPr>
          <t>Original - _x000D_
103,300_x000D_
Change Order - _x000D_
-300</t>
        </r>
      </text>
    </comment>
    <comment ref="E49" authorId="0" shapeId="0" xr:uid="{561C56AE-62EB-4702-B7E4-08C06D53DB53}">
      <text>
        <r>
          <rPr>
            <sz val="10"/>
            <color indexed="81"/>
            <rFont val="Arial"/>
            <family val="2"/>
          </rPr>
          <t>Original - _x000D_
53,063,500_x000D_
Change Order - _x000D_
2,648,610</t>
        </r>
      </text>
    </comment>
    <comment ref="E50" authorId="0" shapeId="0" xr:uid="{22A257FE-CD12-4333-ACFD-9116AF7EF758}">
      <text>
        <r>
          <rPr>
            <sz val="10"/>
            <color indexed="81"/>
            <rFont val="Arial"/>
            <family val="2"/>
          </rPr>
          <t>Original - _x000D_
5,000,000_x000D_
Change Order - _x000D_
19,157,761</t>
        </r>
      </text>
    </comment>
    <comment ref="E51" authorId="0" shapeId="0" xr:uid="{537DC3B9-1A97-40D9-BF2A-8C4EE5A37E84}">
      <text>
        <r>
          <rPr>
            <sz val="10"/>
            <color indexed="81"/>
            <rFont val="Arial"/>
            <family val="2"/>
          </rPr>
          <t>Original - _x000D_
2,212,800_x000D_
Change Order - _x000D_
259,364</t>
        </r>
      </text>
    </comment>
    <comment ref="E52" authorId="0" shapeId="0" xr:uid="{B022669C-9D69-493C-B188-BA6414CA0CC0}">
      <text>
        <r>
          <rPr>
            <sz val="10"/>
            <color indexed="81"/>
            <rFont val="Arial"/>
            <family val="2"/>
          </rPr>
          <t>Original - _x000D_
1,735,458_x000D_
Change Order - _x000D_
42,394</t>
        </r>
      </text>
    </comment>
    <comment ref="E53" authorId="0" shapeId="0" xr:uid="{02AB460D-ED57-436F-B592-AE6571558202}">
      <text>
        <r>
          <rPr>
            <sz val="10"/>
            <color indexed="81"/>
            <rFont val="Arial"/>
            <family val="2"/>
          </rPr>
          <t>Original - _x000D_
171,189_x000D_
Change Order - _x000D_
52,708</t>
        </r>
      </text>
    </comment>
    <comment ref="E54" authorId="0" shapeId="0" xr:uid="{AC9D89AD-25F5-4EF5-9A54-2F20CB7A0409}">
      <text>
        <r>
          <rPr>
            <sz val="10"/>
            <color indexed="81"/>
            <rFont val="Arial"/>
            <family val="2"/>
          </rPr>
          <t>Original - _x000D_
3,193,898_x000D_
Change Order - _x000D_
22,342</t>
        </r>
      </text>
    </comment>
    <comment ref="E55" authorId="0" shapeId="0" xr:uid="{93E05BA1-4866-41DA-86DA-CBD1F20F126F}">
      <text>
        <r>
          <rPr>
            <sz val="10"/>
            <color indexed="81"/>
            <rFont val="Arial"/>
            <family val="2"/>
          </rPr>
          <t>Original - _x000D_
3,886,190_x000D_
Change Order - _x000D_
82,479</t>
        </r>
      </text>
    </comment>
    <comment ref="E57" authorId="0" shapeId="0" xr:uid="{472020FB-AF1A-4EF1-86C4-EA8EA4ED803D}">
      <text>
        <r>
          <rPr>
            <sz val="10"/>
            <color indexed="81"/>
            <rFont val="Arial"/>
            <family val="2"/>
          </rPr>
          <t>Original - _x000D_
1,195,200_x000D_
Change Order - _x000D_
56,079</t>
        </r>
      </text>
    </comment>
    <comment ref="E58" authorId="0" shapeId="0" xr:uid="{837BA72F-6A8E-4D30-A576-431C4CBA67DA}">
      <text>
        <r>
          <rPr>
            <sz val="10"/>
            <color indexed="81"/>
            <rFont val="Arial"/>
            <family val="2"/>
          </rPr>
          <t>Original - _x000D_
174,865_x000D_
Change Order - _x000D_
24,297</t>
        </r>
      </text>
    </comment>
    <comment ref="E64" authorId="0" shapeId="0" xr:uid="{C8C95084-2F96-42F9-930B-A45F8E2F5C49}">
      <text>
        <r>
          <rPr>
            <sz val="10"/>
            <color indexed="81"/>
            <rFont val="Arial"/>
            <family val="2"/>
          </rPr>
          <t>Original - _x000D_
162,416_x000D_
Change Order - _x000D_
13,469</t>
        </r>
      </text>
    </comment>
    <comment ref="E88" authorId="0" shapeId="0" xr:uid="{D7C53F26-82D5-44C2-BD0F-7E6043C8CCA7}">
      <text>
        <r>
          <rPr>
            <sz val="10"/>
            <color indexed="81"/>
            <rFont val="Arial"/>
            <family val="2"/>
          </rPr>
          <t>Original - _x000D_
110,700_x000D_
Change Order - _x000D_
33,099</t>
        </r>
      </text>
    </comment>
  </commentList>
</comments>
</file>

<file path=xl/sharedStrings.xml><?xml version="1.0" encoding="utf-8"?>
<sst xmlns="http://schemas.openxmlformats.org/spreadsheetml/2006/main" count="5520" uniqueCount="846">
  <si>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</si>
  <si>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</si>
  <si>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</si>
  <si>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</si>
  <si>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</si>
  <si>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</si>
  <si>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</si>
  <si>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</si>
  <si>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</si>
  <si>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</si>
  <si>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</si>
  <si>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</si>
  <si>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</si>
  <si>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</si>
  <si>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</si>
  <si>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</si>
  <si>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</si>
  <si>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</si>
  <si>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</si>
  <si>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</si>
  <si>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</si>
  <si>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</si>
  <si>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</si>
  <si>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</si>
  <si>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</si>
  <si>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</si>
  <si>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</si>
  <si>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</si>
  <si>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</si>
  <si>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</si>
  <si>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</si>
  <si>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</si>
  <si>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</si>
  <si>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</si>
  <si>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</si>
  <si>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</si>
  <si>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</si>
  <si>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</si>
  <si>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</si>
  <si>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</si>
  <si>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</si>
  <si>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</si>
  <si>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</si>
  <si>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</si>
  <si>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</si>
  <si>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</si>
  <si>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</si>
  <si>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</si>
  <si>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</si>
  <si>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</si>
  <si>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</si>
  <si>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</si>
  <si>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</si>
  <si>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</si>
  <si>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</si>
  <si>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</si>
  <si>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</si>
  <si>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</si>
  <si>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</si>
  <si>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</si>
  <si>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</si>
  <si>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</si>
  <si>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</si>
  <si>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</si>
  <si>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</si>
  <si>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</si>
  <si>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</si>
  <si>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</si>
  <si>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</si>
  <si>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</si>
  <si>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</si>
  <si>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</si>
  <si>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</si>
  <si>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</si>
  <si>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</si>
  <si>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</si>
  <si>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</si>
  <si>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</si>
  <si>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</si>
  <si>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</si>
  <si>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</si>
  <si>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</si>
  <si>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</si>
  <si>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</si>
  <si>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</si>
  <si>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</si>
  <si>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</si>
  <si>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</si>
  <si>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</si>
  <si>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</si>
  <si>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</si>
  <si>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</si>
  <si>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</si>
  <si>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</si>
  <si>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</si>
  <si>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</si>
  <si>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</si>
  <si>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</si>
  <si>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</si>
  <si>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</si>
  <si>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</si>
  <si>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</si>
  <si>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</si>
  <si>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</si>
  <si>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</si>
  <si>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</si>
  <si>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</si>
  <si>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</si>
  <si>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</si>
  <si>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</si>
  <si>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</si>
  <si>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</si>
  <si>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</si>
  <si>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</si>
  <si>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</si>
  <si>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</si>
  <si>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</si>
  <si>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</si>
  <si>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</si>
  <si>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</si>
  <si>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</si>
  <si>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</si>
  <si>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</si>
  <si>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</si>
  <si>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</si>
  <si>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</si>
  <si>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</si>
  <si>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</si>
  <si>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</si>
  <si>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</si>
  <si>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</si>
  <si>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</si>
  <si>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</si>
  <si>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</si>
  <si>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</si>
  <si>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</si>
  <si>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</si>
  <si>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</si>
  <si>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</si>
  <si>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</si>
  <si>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</si>
  <si>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</si>
  <si>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</si>
  <si>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</si>
  <si>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</si>
  <si>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</si>
  <si>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</si>
  <si>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</si>
  <si>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</si>
  <si>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</si>
  <si>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</si>
  <si>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</si>
  <si>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</si>
  <si>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</si>
  <si>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</si>
  <si>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</si>
  <si>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</si>
  <si>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</si>
  <si>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</si>
  <si>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</si>
  <si>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</si>
  <si>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</si>
  <si>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</si>
  <si>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</si>
  <si>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</si>
  <si>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</si>
  <si>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</si>
  <si>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</si>
  <si>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</si>
  <si>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</si>
  <si>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</si>
  <si>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</si>
  <si>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</si>
  <si>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</si>
  <si>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</si>
  <si>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</si>
  <si>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</si>
  <si>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</si>
  <si>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</si>
  <si>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</si>
  <si>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</si>
  <si>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</si>
  <si>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</si>
  <si>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</si>
  <si>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</si>
  <si>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</si>
  <si>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</si>
  <si>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</si>
  <si>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</si>
  <si>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</si>
  <si>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</si>
  <si>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</si>
  <si>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</si>
  <si>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</si>
  <si>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</si>
  <si>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</si>
  <si>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</si>
  <si>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</si>
  <si>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</si>
  <si>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</si>
  <si>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</si>
  <si>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</si>
  <si>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</si>
  <si>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</si>
  <si>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</si>
  <si>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</si>
  <si>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</si>
  <si>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</si>
  <si>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</si>
  <si>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</si>
  <si>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</si>
  <si>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</si>
  <si>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</si>
  <si>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</si>
  <si>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</si>
  <si>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</si>
  <si>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</si>
  <si>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</si>
  <si>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</si>
  <si>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</si>
  <si>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</si>
  <si>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</si>
  <si>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</si>
  <si>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</si>
  <si>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</si>
  <si>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</si>
  <si>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</si>
  <si>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</si>
  <si>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</si>
  <si>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</si>
  <si>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</si>
  <si>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</si>
  <si>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</si>
  <si>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</si>
  <si>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</si>
  <si>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</si>
  <si>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</si>
  <si>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</si>
  <si>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</si>
  <si>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</si>
  <si>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</si>
  <si>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</si>
  <si>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</si>
  <si>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</si>
  <si>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</si>
  <si>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</si>
  <si>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</si>
  <si>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</si>
  <si>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</si>
  <si>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</si>
  <si>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</si>
  <si>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</si>
  <si>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</si>
  <si>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</si>
  <si>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</si>
  <si>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</si>
  <si>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</si>
  <si>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</si>
  <si>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</si>
  <si>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</si>
  <si>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</si>
  <si>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</si>
  <si>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</si>
  <si>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</si>
  <si>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</si>
  <si>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</si>
  <si>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</si>
  <si>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</si>
  <si>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</si>
  <si>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</si>
  <si>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</si>
  <si>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</si>
  <si>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</si>
  <si>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</si>
  <si>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</si>
  <si>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</si>
  <si>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</si>
  <si>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</si>
  <si>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</si>
  <si>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</si>
  <si>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</si>
  <si>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</si>
  <si>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</si>
  <si>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</si>
  <si>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</si>
  <si>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</si>
  <si>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</si>
  <si>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</si>
  <si>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</si>
  <si>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</si>
  <si>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</si>
  <si>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</si>
  <si>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</si>
  <si>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</si>
  <si>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</si>
  <si>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</si>
  <si>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</si>
  <si>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</si>
  <si>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</si>
  <si>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</si>
  <si>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</si>
  <si>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</si>
  <si>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</si>
  <si>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</si>
  <si>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</si>
  <si>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</si>
  <si>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</si>
  <si>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</si>
  <si>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</si>
  <si>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</si>
  <si>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</si>
  <si>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</si>
  <si>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</si>
  <si>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</si>
  <si>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</si>
  <si>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</si>
  <si>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</si>
  <si>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</si>
  <si>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</si>
  <si>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</si>
  <si>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</si>
  <si>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</si>
  <si>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</si>
  <si>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</si>
  <si>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</si>
  <si>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</si>
  <si>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</si>
  <si>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</si>
  <si>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</si>
  <si>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</si>
  <si>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</si>
  <si>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</si>
  <si>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</si>
  <si>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</si>
  <si>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</si>
  <si>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</si>
  <si>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</si>
  <si>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</si>
  <si>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</si>
  <si>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</si>
  <si>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</si>
  <si>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</si>
  <si>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</si>
  <si>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</si>
  <si>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</si>
  <si>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</si>
  <si>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</si>
  <si>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</si>
  <si>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</si>
  <si>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</si>
  <si>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</si>
  <si>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</si>
  <si>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</si>
  <si>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</si>
  <si>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</si>
  <si>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</si>
  <si>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</si>
  <si>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</si>
  <si>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</si>
  <si>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</si>
  <si>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</si>
  <si>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</si>
  <si>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</si>
  <si>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</si>
  <si>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</si>
  <si>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</si>
  <si>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</si>
  <si>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</si>
  <si>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</si>
  <si>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</si>
  <si>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</si>
  <si>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</si>
  <si>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</si>
  <si>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</si>
  <si>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</si>
  <si>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</si>
  <si>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</si>
  <si>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</si>
  <si>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</si>
  <si>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</si>
  <si>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</si>
  <si>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</si>
  <si>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</si>
  <si>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</si>
  <si>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</si>
  <si>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</si>
  <si>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</si>
  <si>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</si>
  <si>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</si>
  <si>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</si>
  <si>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</si>
  <si>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</si>
  <si>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</si>
  <si>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</si>
  <si>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</si>
  <si>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</si>
  <si>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</si>
  <si>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</si>
  <si>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</si>
  <si>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</si>
  <si>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</si>
  <si>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</si>
  <si>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</si>
  <si>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</si>
  <si>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</si>
  <si>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</si>
  <si>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</si>
  <si>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</si>
  <si>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</si>
  <si>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</si>
  <si>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</si>
  <si>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</si>
  <si>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</si>
  <si>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</si>
  <si>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</si>
  <si>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</si>
  <si>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</si>
  <si>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</si>
  <si>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</si>
  <si>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</si>
  <si>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</si>
  <si>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</si>
  <si>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</si>
  <si>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</si>
  <si>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</si>
  <si>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</si>
  <si>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</si>
  <si>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</si>
  <si>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</si>
  <si>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</si>
  <si>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</si>
  <si>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</si>
  <si>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</si>
  <si>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</si>
  <si>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</si>
  <si>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</si>
  <si>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</si>
  <si>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</si>
  <si>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</si>
  <si>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</si>
  <si>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</si>
  <si>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</si>
  <si>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</si>
  <si>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</si>
  <si>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</si>
  <si>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</si>
  <si>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</si>
  <si>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</si>
  <si>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</si>
  <si>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</si>
  <si>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</si>
  <si>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</si>
  <si>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</si>
  <si>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</si>
  <si>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</si>
  <si>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</si>
  <si>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</si>
  <si>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</si>
  <si>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</si>
  <si>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</si>
  <si>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</si>
  <si>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</si>
  <si>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</si>
  <si>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</si>
  <si>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</si>
  <si>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</si>
  <si>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</si>
  <si>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</si>
  <si>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</si>
  <si>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</si>
  <si>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</si>
  <si>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</si>
  <si>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</si>
  <si>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</si>
  <si>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</si>
  <si>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</si>
  <si>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</si>
  <si>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</si>
  <si>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</si>
  <si>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</si>
  <si>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</si>
  <si>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</si>
  <si>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</si>
  <si>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</si>
  <si>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</si>
  <si>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</si>
  <si>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</si>
  <si>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</si>
  <si>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</si>
  <si>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</si>
  <si>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</si>
  <si>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</si>
  <si>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</si>
  <si>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</si>
  <si>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</si>
  <si>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</si>
  <si>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</si>
  <si>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</si>
  <si>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</si>
  <si>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</si>
  <si>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</si>
  <si>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</si>
  <si>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</si>
  <si>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</si>
  <si>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</si>
  <si>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</si>
  <si>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</si>
  <si>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</si>
  <si>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</si>
  <si>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</si>
  <si>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</si>
  <si>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</si>
  <si>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</si>
  <si>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</si>
  <si>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</si>
  <si>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</si>
  <si>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</si>
  <si>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</si>
  <si>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</si>
  <si>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</si>
  <si>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</si>
  <si>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</si>
  <si>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</si>
  <si>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</si>
  <si>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</si>
  <si>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</si>
  <si>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</si>
  <si>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</si>
  <si>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</si>
  <si>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</si>
  <si>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</si>
  <si>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</si>
  <si>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</si>
  <si>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</si>
  <si>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</si>
  <si>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</si>
  <si>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</si>
  <si>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</si>
  <si>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</si>
  <si>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</si>
  <si>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</si>
  <si>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</si>
  <si>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</si>
  <si>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</si>
  <si>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</si>
  <si>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</si>
  <si>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</si>
  <si>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</si>
  <si>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</si>
  <si>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</si>
  <si>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</si>
  <si>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</si>
  <si>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</si>
  <si>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</si>
  <si>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</si>
  <si>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</si>
  <si>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</si>
  <si>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</si>
  <si>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</si>
  <si>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</si>
  <si>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</si>
  <si>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</si>
  <si>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</si>
  <si>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</si>
  <si>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</si>
  <si>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</si>
  <si>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</si>
  <si>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</si>
  <si>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</si>
  <si>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</si>
  <si>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</si>
  <si>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</si>
  <si>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</si>
  <si>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</si>
  <si>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</si>
  <si>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</si>
  <si>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</si>
  <si>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</si>
  <si>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</si>
  <si>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</si>
  <si>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</si>
  <si>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</si>
  <si>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</si>
  <si>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</si>
  <si>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</si>
  <si>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</si>
  <si>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</si>
  <si>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</si>
  <si>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</si>
  <si>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</si>
  <si>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</si>
  <si>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</si>
  <si>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</si>
  <si>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</si>
  <si>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</si>
  <si>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</si>
  <si>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</si>
  <si>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</si>
  <si>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</si>
  <si>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</si>
  <si>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</si>
  <si>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</si>
  <si>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</si>
  <si>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</si>
  <si>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</si>
  <si>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</si>
  <si>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</si>
  <si>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</si>
  <si>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</si>
  <si>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</si>
  <si>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</si>
  <si>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</si>
  <si>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</si>
  <si>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</si>
  <si>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</si>
  <si>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</si>
  <si>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</si>
  <si>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</si>
  <si>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</si>
  <si>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</si>
  <si>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</si>
  <si>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</si>
  <si>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</si>
  <si>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</si>
  <si>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</si>
  <si>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</si>
  <si>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</si>
  <si>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</si>
  <si>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</si>
  <si>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</si>
  <si>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</si>
  <si>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W. M. LYLES CO.</t>
  </si>
  <si>
    <t>Closed!</t>
  </si>
  <si>
    <t xml:space="preserve">  Open Jobs</t>
  </si>
  <si>
    <t>0000000000000000</t>
  </si>
  <si>
    <t>Allen Hickernell</t>
  </si>
  <si>
    <t>Bryan Evans</t>
  </si>
  <si>
    <t xml:space="preserve">  Closed Jobs</t>
  </si>
  <si>
    <t>Company 15 Grand Totals</t>
  </si>
  <si>
    <t>Company 15 Open Job Totals</t>
  </si>
  <si>
    <t>Company 15 Closed Job Totals</t>
  </si>
  <si>
    <t>ExcelImport</t>
  </si>
  <si>
    <t>Peter Rees</t>
  </si>
  <si>
    <t>54</t>
  </si>
  <si>
    <t xml:space="preserve"> BAKERSFIELD</t>
  </si>
  <si>
    <t>Division 54</t>
  </si>
  <si>
    <t>54.9033.</t>
  </si>
  <si>
    <t xml:space="preserve">    Stored Water Recovery Unit Phase 2A, Amendment 8</t>
  </si>
  <si>
    <t>Rick Amigh</t>
  </si>
  <si>
    <t>54.9135.</t>
  </si>
  <si>
    <t xml:space="preserve">    North Kern WSD Canal 9-22 Relocation Project</t>
  </si>
  <si>
    <t>54.9257.</t>
  </si>
  <si>
    <t xml:space="preserve">    City of Guadalupe Highway 1 Lift Station</t>
  </si>
  <si>
    <t>54.9268.</t>
  </si>
  <si>
    <t xml:space="preserve">    Amendment No.23 Raw Water Processing Plant Pipeline Rplcmnt</t>
  </si>
  <si>
    <t>David Stringer</t>
  </si>
  <si>
    <t>54.9269.</t>
  </si>
  <si>
    <t xml:space="preserve">    Design &amp; Construction of the Central TCP Facility-Phase 1</t>
  </si>
  <si>
    <t>Jeff Mathiowetz</t>
  </si>
  <si>
    <t>54.9285.</t>
  </si>
  <si>
    <t xml:space="preserve">    Emergency Radial Arm Gate Removal and Replacement</t>
  </si>
  <si>
    <t>54.9313.</t>
  </si>
  <si>
    <t xml:space="preserve">    Granite Chumash Camp 4 Infrastructure Project</t>
  </si>
  <si>
    <t>54.9330.</t>
  </si>
  <si>
    <t xml:space="preserve">    Wastewater Treatment Plant No. 3 Septage Processing Unit Rep</t>
  </si>
  <si>
    <t>54.9336.</t>
  </si>
  <si>
    <t xml:space="preserve">    Pure Water AV - Demonstration Facility</t>
  </si>
  <si>
    <t>Crystal Becerra</t>
  </si>
  <si>
    <t>54.9337.</t>
  </si>
  <si>
    <t xml:space="preserve">    WWTP 3 Digester Gas Booster Blower Replacement Project</t>
  </si>
  <si>
    <t>54.9343.</t>
  </si>
  <si>
    <t xml:space="preserve">    DB – Replace Diesel Engines PP2 and PP3</t>
  </si>
  <si>
    <t>Roman Hernandez</t>
  </si>
  <si>
    <t>54.9356.</t>
  </si>
  <si>
    <t xml:space="preserve">    WWTP Digester Gas Scrubber Vessel and Effluent Storage Pond</t>
  </si>
  <si>
    <t>Trystan Monaco</t>
  </si>
  <si>
    <t>54.9364.</t>
  </si>
  <si>
    <t xml:space="preserve">    Remove and Replace Interbasin Structures</t>
  </si>
  <si>
    <t>54.9366.</t>
  </si>
  <si>
    <t xml:space="preserve">    Pismo Beach WWTP Clarifier Equipment Replacement</t>
  </si>
  <si>
    <t>54.9369.</t>
  </si>
  <si>
    <t xml:space="preserve">    PFAS Treatment Program Project</t>
  </si>
  <si>
    <t>54.9373.</t>
  </si>
  <si>
    <t xml:space="preserve">    Guadalupe Pioneer Lift Station Replacement</t>
  </si>
  <si>
    <t>54.9376.</t>
  </si>
  <si>
    <t xml:space="preserve">    LUC - Annual Maintenance Job 2025 Fiscal Year</t>
  </si>
  <si>
    <t>Kevin Shigematsu</t>
  </si>
  <si>
    <t>54.9377.</t>
  </si>
  <si>
    <t xml:space="preserve">    APC - Annual Maintenance Job 2025 Fiscal Year</t>
  </si>
  <si>
    <t>54.9378.</t>
  </si>
  <si>
    <t xml:space="preserve">    NESMMC - Annual Maintenance Job 2025 Fiscal Year</t>
  </si>
  <si>
    <t>54.9389.</t>
  </si>
  <si>
    <t xml:space="preserve">    Atascadero Lift Stations 4 &amp; 11 Rehab Project</t>
  </si>
  <si>
    <t>54.9391.</t>
  </si>
  <si>
    <t xml:space="preserve">    HQ Concrete R&amp;R</t>
  </si>
  <si>
    <t>Ryan Fowler</t>
  </si>
  <si>
    <t>54.9395.</t>
  </si>
  <si>
    <t xml:space="preserve">    Pond Poso Pumping Plant Siphon Pipe Replacement Project</t>
  </si>
  <si>
    <t>54.9396.</t>
  </si>
  <si>
    <t xml:space="preserve">    Mojave Water Bank Northern Pipeline Facilities Construction</t>
  </si>
  <si>
    <t>Stephen Henning</t>
  </si>
  <si>
    <t>54.9397.</t>
  </si>
  <si>
    <t xml:space="preserve">    Friant-Kern Canal Pump Station</t>
  </si>
  <si>
    <t>54.9403.</t>
  </si>
  <si>
    <t xml:space="preserve">    LHUD - WTP Improvements</t>
  </si>
  <si>
    <t>54.9404.</t>
  </si>
  <si>
    <t xml:space="preserve">    Cawelo Water District - Reuse of Produced Water</t>
  </si>
  <si>
    <t>54.9405.</t>
  </si>
  <si>
    <t xml:space="preserve">    Pump Platform Replacement Project</t>
  </si>
  <si>
    <t>54.9406.</t>
  </si>
  <si>
    <t xml:space="preserve">    Emergency PACL leak repair</t>
  </si>
  <si>
    <t>54.9408.</t>
  </si>
  <si>
    <t xml:space="preserve">    Nipomo CSD Frontage Road Sewer Trunk Line</t>
  </si>
  <si>
    <t>54.9411.</t>
  </si>
  <si>
    <t xml:space="preserve">    Hard Rock Tejon AEWSD Line Relocation</t>
  </si>
  <si>
    <t>54.9412.</t>
  </si>
  <si>
    <t xml:space="preserve">    Sycamore Well 39 Earthwork</t>
  </si>
  <si>
    <t>54.9413.</t>
  </si>
  <si>
    <t xml:space="preserve">    Tejon Well 102 Earthwork</t>
  </si>
  <si>
    <t>54.9414.</t>
  </si>
  <si>
    <t xml:space="preserve">    Cawelo Diversion Structure Rehab</t>
  </si>
  <si>
    <t>54.9415.</t>
  </si>
  <si>
    <t xml:space="preserve">    Trenton Weir Stilling Well Rehab</t>
  </si>
  <si>
    <t>54.9417.</t>
  </si>
  <si>
    <t xml:space="preserve">    Laguna WWTP WAS Pipe Modifications</t>
  </si>
  <si>
    <t>54.9418.</t>
  </si>
  <si>
    <t xml:space="preserve">    Generate Upcycle- Organics Waste Processing Facility</t>
  </si>
  <si>
    <t>54.9421.</t>
  </si>
  <si>
    <t xml:space="preserve">    Nipomo CSD Tefft Emergency Pipe Repair</t>
  </si>
  <si>
    <t xml:space="preserve">  Division 54 Open Job Totals</t>
  </si>
  <si>
    <t>54.9099.</t>
  </si>
  <si>
    <t xml:space="preserve">    Laguna County Sanitation District Phase 1 Plant Upgrade</t>
  </si>
  <si>
    <t>54.9172.</t>
  </si>
  <si>
    <t xml:space="preserve">    California Rail Builders - SWSD Distribution System Conflict</t>
  </si>
  <si>
    <t>54.9216.</t>
  </si>
  <si>
    <t xml:space="preserve">    Water Treatment Improvements</t>
  </si>
  <si>
    <t>54.9246.</t>
  </si>
  <si>
    <t xml:space="preserve">    Well 38 &amp; 39 Well Equipping Project</t>
  </si>
  <si>
    <t>54.9265.</t>
  </si>
  <si>
    <t xml:space="preserve">    Amendment No. 22 JPP Valve Control Modifications</t>
  </si>
  <si>
    <t>54.9279.</t>
  </si>
  <si>
    <t xml:space="preserve">    Sewer Lift Station Rehabilitation</t>
  </si>
  <si>
    <t>54.9309.</t>
  </si>
  <si>
    <t xml:space="preserve">    Teviston CSD - Teviston Drought Resilience Water System Impr</t>
  </si>
  <si>
    <t>54.9333.</t>
  </si>
  <si>
    <t xml:space="preserve">    SWSD 2 Hydro Turbine Repair Project</t>
  </si>
  <si>
    <t>54.9341.</t>
  </si>
  <si>
    <t xml:space="preserve">    Nipomo CSD - Water Project Interconnection Improvements</t>
  </si>
  <si>
    <t>54.9342.</t>
  </si>
  <si>
    <t xml:space="preserve">    Sanitary Sewer Rehab Package 21 Remove and Replace</t>
  </si>
  <si>
    <t>54.9358.</t>
  </si>
  <si>
    <t xml:space="preserve">    Frick Unit - Phase I Turnout</t>
  </si>
  <si>
    <t>54.9289.</t>
  </si>
  <si>
    <t xml:space="preserve">    MKN - AMWC Sycamore &amp; NWT Budgeting</t>
  </si>
  <si>
    <t>54.9292.</t>
  </si>
  <si>
    <t xml:space="preserve">    MKN - Waterton WTP Budgeting</t>
  </si>
  <si>
    <t>54.9323.</t>
  </si>
  <si>
    <t xml:space="preserve">    Buena Vista Water Storage District Turnout Valve Repair</t>
  </si>
  <si>
    <t>54.9329.</t>
  </si>
  <si>
    <t xml:space="preserve">    Valve Replacement Parts</t>
  </si>
  <si>
    <t>54.9338.</t>
  </si>
  <si>
    <t xml:space="preserve">    Laguna CSD - WWTP Storage Pond Slide Gates Replacement</t>
  </si>
  <si>
    <t>54.9347.</t>
  </si>
  <si>
    <t xml:space="preserve">    Effluent Pump Station Flow Meter Installation</t>
  </si>
  <si>
    <t>Jaime Garcia</t>
  </si>
  <si>
    <t>54.9349.</t>
  </si>
  <si>
    <t xml:space="preserve">    Sanitary Sewer Rehabilitation Package A</t>
  </si>
  <si>
    <t>54.9350.</t>
  </si>
  <si>
    <t xml:space="preserve">    Construct New Well 18P01</t>
  </si>
  <si>
    <t>54.9351.</t>
  </si>
  <si>
    <t xml:space="preserve">    Forrest Frick Valve Replacement</t>
  </si>
  <si>
    <t>54.9353.</t>
  </si>
  <si>
    <t xml:space="preserve">    Cut In Valve at Well 18R01</t>
  </si>
  <si>
    <t>54.9354.</t>
  </si>
  <si>
    <t xml:space="preserve">    Northeast Plant Lift Station Pipe Repair</t>
  </si>
  <si>
    <t>54.9355.</t>
  </si>
  <si>
    <t xml:space="preserve">    Install Canal Valve at Well 17P01</t>
  </si>
  <si>
    <t>54.9357.</t>
  </si>
  <si>
    <t xml:space="preserve">    Install Canal Valve at Well 20A01</t>
  </si>
  <si>
    <t>54.9360.</t>
  </si>
  <si>
    <t xml:space="preserve">    Install Canal Valve at Well 20C01</t>
  </si>
  <si>
    <t>54.9361.</t>
  </si>
  <si>
    <t xml:space="preserve">    Pond Poso Pumping Plant Pipe Repair</t>
  </si>
  <si>
    <t>54.9362.</t>
  </si>
  <si>
    <t xml:space="preserve">    Remove and Replace 24” and 18” Well Line</t>
  </si>
  <si>
    <t>54.9363.</t>
  </si>
  <si>
    <t xml:space="preserve">    Install Canal Valve at Well 21A02</t>
  </si>
  <si>
    <t>54.9365.</t>
  </si>
  <si>
    <t xml:space="preserve">    Install Canal Valve at Well 16J01</t>
  </si>
  <si>
    <t>54.9367.</t>
  </si>
  <si>
    <t xml:space="preserve">    Install Canal Valve at Well 15N01</t>
  </si>
  <si>
    <t>54.9368.</t>
  </si>
  <si>
    <t xml:space="preserve">    Wilson Ave Sewer Repair</t>
  </si>
  <si>
    <t>54.9370.</t>
  </si>
  <si>
    <t xml:space="preserve">    Install Canal Valve at Well 20L01</t>
  </si>
  <si>
    <t>54.9371.</t>
  </si>
  <si>
    <t xml:space="preserve">    Bakersfield - Overhead 2025 FY</t>
  </si>
  <si>
    <t>54.9372.</t>
  </si>
  <si>
    <t xml:space="preserve">    Bakersfield - Estimating 2025 FY</t>
  </si>
  <si>
    <t>54.9374.</t>
  </si>
  <si>
    <t xml:space="preserve">    City of Santa Maria WWTP Trickling Filter Repairs</t>
  </si>
  <si>
    <t>54.9375.</t>
  </si>
  <si>
    <t xml:space="preserve">    Santa Maria WWTP Clarifier Repairs</t>
  </si>
  <si>
    <t>54.9379.</t>
  </si>
  <si>
    <t xml:space="preserve">    Delta System Pipe Repair</t>
  </si>
  <si>
    <t>54.9380.</t>
  </si>
  <si>
    <t xml:space="preserve">    CWD Pump Station Pipe Repair</t>
  </si>
  <si>
    <t>54.9381.</t>
  </si>
  <si>
    <t xml:space="preserve">    KSA Trickling Filter Bracket Replacement</t>
  </si>
  <si>
    <t>54.9382.</t>
  </si>
  <si>
    <t xml:space="preserve">    Laguna WWTP Flow Meter FIT-7000 Replacement</t>
  </si>
  <si>
    <t>54.9383.</t>
  </si>
  <si>
    <t xml:space="preserve">    Amendment No. 19 Operate 300 CFS RWPP 2025</t>
  </si>
  <si>
    <t>54.9384.</t>
  </si>
  <si>
    <t xml:space="preserve">    7th Street Pipe Repair</t>
  </si>
  <si>
    <t>54.9385.</t>
  </si>
  <si>
    <t xml:space="preserve">    Pump Station A - Electrical Controls and Civil</t>
  </si>
  <si>
    <t>54.9386.</t>
  </si>
  <si>
    <t xml:space="preserve">    Arsenic Pipe Leak Repair</t>
  </si>
  <si>
    <t>54.9387.</t>
  </si>
  <si>
    <t xml:space="preserve">    Santa Maria WWTP Digester Pipe Modifications</t>
  </si>
  <si>
    <t>54.9388.</t>
  </si>
  <si>
    <t xml:space="preserve">    Tejon Spreading Ground Pipe Installation</t>
  </si>
  <si>
    <t>54.9390.</t>
  </si>
  <si>
    <t xml:space="preserve">    Bar Screen Concrete Collection Pads</t>
  </si>
  <si>
    <t>54.9392.</t>
  </si>
  <si>
    <t xml:space="preserve">    Tejon Spreading Grounds Basin Repairs</t>
  </si>
  <si>
    <t>54.9393.</t>
  </si>
  <si>
    <t xml:space="preserve">    Freeway Tank and College Ave Repairs</t>
  </si>
  <si>
    <t>54.9394.</t>
  </si>
  <si>
    <t xml:space="preserve">    Haven Drive Lateral Repair</t>
  </si>
  <si>
    <t>54.9398.</t>
  </si>
  <si>
    <t xml:space="preserve">    Laguna CSD  - C-Channel Installation</t>
  </si>
  <si>
    <t>54.9399.</t>
  </si>
  <si>
    <t xml:space="preserve">    Atascadero Lift Station 6 Pipe Replacement</t>
  </si>
  <si>
    <t>54.9400.</t>
  </si>
  <si>
    <t xml:space="preserve">    FFPP Core Drilling</t>
  </si>
  <si>
    <t>54.9401.</t>
  </si>
  <si>
    <t xml:space="preserve">    FFPP Modernization Concrete R&amp;R</t>
  </si>
  <si>
    <t>54.9407.</t>
  </si>
  <si>
    <t xml:space="preserve">    North Plant Emergency Repair</t>
  </si>
  <si>
    <t>54.9409.</t>
  </si>
  <si>
    <t xml:space="preserve">    Nipomo CSD Osage Street Emergency Pipe Repair</t>
  </si>
  <si>
    <t>54.9410.</t>
  </si>
  <si>
    <t xml:space="preserve">    SWID Burbank St. Repair</t>
  </si>
  <si>
    <t>Division 54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</si>
</sst>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 applyAlignment="1">
      <alignment horizontal="left" wrapText="1"/>
    </xf>
    <xf numFmtId="165" fontId="22" fillId="2" borderId="1" xfId="6" applyNumberFormat="1" applyFont="1" applyFill="1" applyBorder="1" applyAlignment="1" applyProtection="1">
      <alignment horizontal="right"/>
      <protection locked="0"/>
    </xf>
    <xf numFmtId="0" fontId="23" fillId="3" borderId="1" xfId="5" applyFont="1" applyFill="1" applyBorder="1" applyAlignment="1">
      <alignment horizontal="left" wrapText="1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643</v>
      </c>
      <c r="C5" s="17" t="s">
        <v>644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yvEWwcIJHyTuGKKg+Fsrowu/vffQ9fQYTQiHeNBtsZEZsy4eV9ZOht3Fq50Rs8lq5YFIWT9TivCJnZ8cRB/Zrg==" saltValue="fTPYDvQ5CHudTOcP8EhG4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3"/>
      <c r="BU6" s="293"/>
      <c r="BV6" s="293"/>
      <c r="BW6" s="293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645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4"/>
      <c r="BU7" s="294"/>
      <c r="BV7" s="294"/>
      <c r="BW7" s="294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633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4"/>
      <c r="BU8" s="294"/>
      <c r="BV8" s="294"/>
      <c r="BW8" s="294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646</v>
      </c>
      <c r="B9" s="232" t="s">
        <v>647</v>
      </c>
      <c r="C9" s="232" t="s">
        <v>648</v>
      </c>
      <c r="D9" s="233"/>
      <c r="E9" s="234">
        <v>121333.83</v>
      </c>
      <c r="F9" s="235">
        <v>121333.83</v>
      </c>
      <c r="G9" s="236"/>
      <c r="H9" s="104"/>
      <c r="I9" s="237">
        <v>118278.58</v>
      </c>
      <c r="J9" s="248"/>
      <c r="K9" s="239"/>
      <c r="L9" s="8">
        <v>104550.27</v>
      </c>
      <c r="M9" s="240">
        <v>104550.27</v>
      </c>
      <c r="N9" s="72"/>
      <c r="O9" s="100"/>
      <c r="P9" s="9">
        <f t="shared" si="13"/>
        <v>13728.309999999998</v>
      </c>
      <c r="Q9" s="9">
        <v>10967</v>
      </c>
      <c r="R9" s="9">
        <f t="shared" si="15"/>
        <v>2761.3099999999977</v>
      </c>
      <c r="S9" s="152">
        <v>46357</v>
      </c>
      <c r="T9" s="10"/>
      <c r="U9" s="23">
        <f t="shared" si="16"/>
        <v>1</v>
      </c>
      <c r="V9" s="11">
        <f t="shared" si="17"/>
        <v>118278.58</v>
      </c>
      <c r="W9" s="11">
        <f t="shared" si="18"/>
        <v>118278.58</v>
      </c>
      <c r="X9" s="8">
        <v>104550.27</v>
      </c>
      <c r="Y9" s="9">
        <f t="shared" si="19"/>
        <v>13728.309999999998</v>
      </c>
      <c r="Z9" s="70">
        <v>13728.31</v>
      </c>
      <c r="AA9" s="72"/>
      <c r="AB9" s="108"/>
      <c r="AC9" s="9">
        <v>10967</v>
      </c>
      <c r="AD9" s="9">
        <f t="shared" si="22"/>
        <v>2761.3099999999995</v>
      </c>
      <c r="AE9" s="10"/>
      <c r="AF9" s="24">
        <v>1</v>
      </c>
      <c r="AG9" s="11">
        <v>82942.929999999993</v>
      </c>
      <c r="AH9" s="8">
        <v>82942.929999999993</v>
      </c>
      <c r="AI9" s="9">
        <v>38390.900000000009</v>
      </c>
      <c r="AJ9" s="9">
        <v>10966.87</v>
      </c>
      <c r="AK9" s="10"/>
      <c r="AL9" s="11">
        <f t="shared" si="24"/>
        <v>35335.650000000009</v>
      </c>
      <c r="AM9" s="8">
        <v>21607.34</v>
      </c>
      <c r="AN9" s="9">
        <f t="shared" si="26"/>
        <v>-24662.590000000011</v>
      </c>
      <c r="AO9" s="9">
        <f t="shared" si="27"/>
        <v>2761.4399999999987</v>
      </c>
      <c r="AP9" s="10"/>
      <c r="AQ9" s="25">
        <f t="shared" si="28"/>
        <v>0</v>
      </c>
      <c r="AR9" s="25">
        <f t="shared" si="29"/>
        <v>0</v>
      </c>
      <c r="AS9" s="25">
        <f t="shared" si="30"/>
        <v>-1.8189894035458565E-12</v>
      </c>
      <c r="AT9" s="10"/>
      <c r="AU9" s="12">
        <v>121333.83</v>
      </c>
      <c r="AV9" s="12" t="str">
        <f t="shared" si="31"/>
        <v xml:space="preserve"> </v>
      </c>
      <c r="AW9" s="12">
        <f t="shared" si="32"/>
        <v>3055.25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118278.58</v>
      </c>
      <c r="BF9" s="15">
        <v>104550.27</v>
      </c>
      <c r="BG9" s="15">
        <v>13728.31</v>
      </c>
      <c r="BH9" s="15">
        <v>118278.58</v>
      </c>
      <c r="BI9" s="15">
        <v>104550.27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10967</v>
      </c>
      <c r="BP9" s="241"/>
      <c r="BQ9" s="241"/>
      <c r="BR9" s="241"/>
      <c r="BS9" s="241"/>
      <c r="BT9" s="294"/>
      <c r="BU9" s="294"/>
      <c r="BV9" s="294"/>
      <c r="BW9" s="294"/>
      <c r="BX9" s="241"/>
      <c r="BY9" s="241"/>
      <c r="BZ9" s="244"/>
      <c r="CA9" s="244"/>
      <c r="CB9" s="291">
        <v>13728.31</v>
      </c>
      <c r="CC9" s="245" t="s">
        <v>641</v>
      </c>
      <c r="CD9" s="241">
        <v>0</v>
      </c>
      <c r="CE9" s="247">
        <v>121333.83</v>
      </c>
      <c r="CF9" s="247">
        <v>82942.929999999993</v>
      </c>
      <c r="CG9" s="247">
        <v>121333.83</v>
      </c>
      <c r="CH9" s="247">
        <v>82942.929999999993</v>
      </c>
      <c r="CI9" s="246" t="s">
        <v>634</v>
      </c>
      <c r="CJ9" s="247">
        <v>104550.27</v>
      </c>
      <c r="CK9" s="247">
        <v>21607.34</v>
      </c>
      <c r="CL9" s="247">
        <v>121333.83</v>
      </c>
      <c r="CM9" s="247">
        <v>0</v>
      </c>
    </row>
    <row r="10" spans="1:102" x14ac:dyDescent="0.25">
      <c r="A10" s="231" t="s">
        <v>649</v>
      </c>
      <c r="B10" s="232" t="s">
        <v>650</v>
      </c>
      <c r="C10" s="232" t="s">
        <v>635</v>
      </c>
      <c r="D10" s="233"/>
      <c r="E10" s="234">
        <v>8817507.3599999994</v>
      </c>
      <c r="F10" s="235">
        <v>8817507.3599999994</v>
      </c>
      <c r="G10" s="236"/>
      <c r="H10" s="104"/>
      <c r="I10" s="237">
        <v>9470658.6199999992</v>
      </c>
      <c r="J10" s="248"/>
      <c r="K10" s="239"/>
      <c r="L10" s="8">
        <v>8338240.3399999999</v>
      </c>
      <c r="M10" s="240">
        <v>9050951.8599999994</v>
      </c>
      <c r="N10" s="72"/>
      <c r="O10" s="100"/>
      <c r="P10" s="9">
        <f t="shared" si="13"/>
        <v>419706.75999999978</v>
      </c>
      <c r="Q10" s="9">
        <v>634058</v>
      </c>
      <c r="R10" s="9">
        <f t="shared" si="15"/>
        <v>-214351.24000000022</v>
      </c>
      <c r="S10" s="152">
        <v>46023</v>
      </c>
      <c r="T10" s="10"/>
      <c r="U10" s="23">
        <f t="shared" si="16"/>
        <v>1</v>
      </c>
      <c r="V10" s="11">
        <f t="shared" si="17"/>
        <v>9470658.6199999992</v>
      </c>
      <c r="W10" s="11">
        <f t="shared" si="18"/>
        <v>9470658.6199999992</v>
      </c>
      <c r="X10" s="8">
        <v>9050951.8599999994</v>
      </c>
      <c r="Y10" s="9">
        <f t="shared" si="19"/>
        <v>419706.75999999978</v>
      </c>
      <c r="Z10" s="70">
        <v>419706.76</v>
      </c>
      <c r="AA10" s="72"/>
      <c r="AB10" s="108"/>
      <c r="AC10" s="9">
        <v>634058</v>
      </c>
      <c r="AD10" s="9">
        <f t="shared" si="22"/>
        <v>-214351.24</v>
      </c>
      <c r="AE10" s="10"/>
      <c r="AF10" s="24">
        <v>1</v>
      </c>
      <c r="AG10" s="11">
        <v>7371036.3300000001</v>
      </c>
      <c r="AH10" s="8">
        <v>7371036.3300000001</v>
      </c>
      <c r="AI10" s="9">
        <v>1446471.0299999993</v>
      </c>
      <c r="AJ10" s="9">
        <v>551994.37</v>
      </c>
      <c r="AK10" s="10"/>
      <c r="AL10" s="11">
        <f t="shared" si="24"/>
        <v>2099622.2899999991</v>
      </c>
      <c r="AM10" s="8">
        <v>1679915.53</v>
      </c>
      <c r="AN10" s="9">
        <f t="shared" si="26"/>
        <v>-1026764.2699999996</v>
      </c>
      <c r="AO10" s="9">
        <f t="shared" si="27"/>
        <v>-132287.60999999999</v>
      </c>
      <c r="AP10" s="10"/>
      <c r="AQ10" s="25">
        <f t="shared" si="28"/>
        <v>0</v>
      </c>
      <c r="AR10" s="25">
        <f t="shared" si="29"/>
        <v>0</v>
      </c>
      <c r="AS10" s="25">
        <f t="shared" si="30"/>
        <v>-2.3283064365386963E-10</v>
      </c>
      <c r="AT10" s="10"/>
      <c r="AU10" s="12">
        <v>9470658.6199999992</v>
      </c>
      <c r="AV10" s="12">
        <f t="shared" si="31"/>
        <v>0</v>
      </c>
      <c r="AW10" s="12">
        <f t="shared" si="32"/>
        <v>0</v>
      </c>
      <c r="AX10" s="241"/>
      <c r="AY10" s="242"/>
      <c r="AZ10" s="241"/>
      <c r="BA10" s="241"/>
      <c r="BB10" s="243"/>
      <c r="BC10" s="242" t="s">
        <v>630</v>
      </c>
      <c r="BD10" s="242" t="s">
        <v>630</v>
      </c>
      <c r="BE10" s="15">
        <v>9470658.6199999992</v>
      </c>
      <c r="BF10" s="15">
        <v>9050951.8599999994</v>
      </c>
      <c r="BG10" s="15">
        <v>419706.76</v>
      </c>
      <c r="BH10" s="15">
        <v>9470658.6199999992</v>
      </c>
      <c r="BI10" s="15">
        <v>9050951.8599999994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610000</v>
      </c>
      <c r="BP10" s="241"/>
      <c r="BQ10" s="241"/>
      <c r="BR10" s="241"/>
      <c r="BS10" s="241"/>
      <c r="BT10" s="294"/>
      <c r="BU10" s="294"/>
      <c r="BV10" s="294"/>
      <c r="BW10" s="294"/>
      <c r="BX10" s="241"/>
      <c r="BY10" s="241"/>
      <c r="BZ10" s="244"/>
      <c r="CA10" s="244"/>
      <c r="CB10" s="291">
        <v>419706.76</v>
      </c>
      <c r="CC10" s="245" t="s">
        <v>641</v>
      </c>
      <c r="CD10" s="241">
        <v>0</v>
      </c>
      <c r="CE10" s="247">
        <v>8817507.3599999994</v>
      </c>
      <c r="CF10" s="247">
        <v>7371036.3300000001</v>
      </c>
      <c r="CG10" s="247">
        <v>8817507.3599999994</v>
      </c>
      <c r="CH10" s="247">
        <v>7371036.3300000001</v>
      </c>
      <c r="CI10" s="246" t="s">
        <v>634</v>
      </c>
      <c r="CJ10" s="247">
        <v>9050951.8599999994</v>
      </c>
      <c r="CK10" s="247">
        <v>1679915.53</v>
      </c>
      <c r="CL10" s="247">
        <v>9470658.6199999992</v>
      </c>
      <c r="CM10" s="247">
        <v>0</v>
      </c>
    </row>
    <row r="11" spans="1:102" x14ac:dyDescent="0.25">
      <c r="A11" s="231" t="s">
        <v>651</v>
      </c>
      <c r="B11" s="232" t="s">
        <v>652</v>
      </c>
      <c r="C11" s="232" t="s">
        <v>642</v>
      </c>
      <c r="D11" s="233"/>
      <c r="E11" s="234">
        <v>1471328</v>
      </c>
      <c r="F11" s="235">
        <v>1471328</v>
      </c>
      <c r="G11" s="236"/>
      <c r="H11" s="104"/>
      <c r="I11" s="237">
        <v>1471328</v>
      </c>
      <c r="J11" s="248"/>
      <c r="K11" s="239"/>
      <c r="L11" s="8">
        <v>1420921.23</v>
      </c>
      <c r="M11" s="240">
        <v>1426328</v>
      </c>
      <c r="N11" s="72"/>
      <c r="O11" s="100"/>
      <c r="P11" s="9">
        <f t="shared" si="13"/>
        <v>45000</v>
      </c>
      <c r="Q11" s="9">
        <v>45000</v>
      </c>
      <c r="R11" s="9">
        <f t="shared" si="15"/>
        <v>0</v>
      </c>
      <c r="S11" s="152">
        <v>46096</v>
      </c>
      <c r="T11" s="10"/>
      <c r="U11" s="23">
        <f t="shared" si="16"/>
        <v>0.52982515943036945</v>
      </c>
      <c r="V11" s="11">
        <f t="shared" si="17"/>
        <v>779546.59217436658</v>
      </c>
      <c r="W11" s="11">
        <f t="shared" si="18"/>
        <v>779751.87</v>
      </c>
      <c r="X11" s="8">
        <v>755704.46</v>
      </c>
      <c r="Y11" s="9">
        <f t="shared" si="19"/>
        <v>24047.410000000033</v>
      </c>
      <c r="Z11" s="70">
        <v>24047.41</v>
      </c>
      <c r="AA11" s="72"/>
      <c r="AB11" s="108"/>
      <c r="AC11" s="9">
        <v>45000</v>
      </c>
      <c r="AD11" s="9">
        <f t="shared" si="22"/>
        <v>-20952.59</v>
      </c>
      <c r="AE11" s="10"/>
      <c r="AF11" s="24">
        <v>9.8846585010824214E-3</v>
      </c>
      <c r="AG11" s="11">
        <v>13825.83</v>
      </c>
      <c r="AH11" s="8">
        <v>13825.83</v>
      </c>
      <c r="AI11" s="9">
        <v>-13689.16639195598</v>
      </c>
      <c r="AJ11" s="9">
        <v>0</v>
      </c>
      <c r="AK11" s="10"/>
      <c r="AL11" s="11">
        <f t="shared" si="24"/>
        <v>765926.04</v>
      </c>
      <c r="AM11" s="8">
        <v>741878.63</v>
      </c>
      <c r="AN11" s="9">
        <f t="shared" si="26"/>
        <v>37736.576391956012</v>
      </c>
      <c r="AO11" s="9">
        <f t="shared" si="27"/>
        <v>24047.41</v>
      </c>
      <c r="AP11" s="10"/>
      <c r="AQ11" s="25">
        <f t="shared" si="28"/>
        <v>691576.13</v>
      </c>
      <c r="AR11" s="25">
        <f t="shared" si="29"/>
        <v>670623.54</v>
      </c>
      <c r="AS11" s="25">
        <f t="shared" si="30"/>
        <v>20952.59</v>
      </c>
      <c r="AT11" s="10"/>
      <c r="AU11" s="12">
        <v>1101430</v>
      </c>
      <c r="AV11" s="12" t="str">
        <f t="shared" si="31"/>
        <v xml:space="preserve"> </v>
      </c>
      <c r="AW11" s="12">
        <f t="shared" si="32"/>
        <v>321678.13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1471328</v>
      </c>
      <c r="BF11" s="15">
        <v>1426328</v>
      </c>
      <c r="BG11" s="15">
        <v>24047.41</v>
      </c>
      <c r="BH11" s="15">
        <v>1471328</v>
      </c>
      <c r="BI11" s="15">
        <v>1426328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45000</v>
      </c>
      <c r="BP11" s="241"/>
      <c r="BQ11" s="241"/>
      <c r="BR11" s="241"/>
      <c r="BS11" s="241"/>
      <c r="BT11" s="294"/>
      <c r="BU11" s="294"/>
      <c r="BV11" s="294"/>
      <c r="BW11" s="294"/>
      <c r="BX11" s="241"/>
      <c r="BY11" s="241"/>
      <c r="BZ11" s="244"/>
      <c r="CA11" s="244"/>
      <c r="CB11" s="291">
        <v>24047.41</v>
      </c>
      <c r="CC11" s="245" t="s">
        <v>641</v>
      </c>
      <c r="CD11" s="241">
        <v>0</v>
      </c>
      <c r="CE11" s="241">
        <v>13825.83</v>
      </c>
      <c r="CF11" s="241">
        <v>1398716</v>
      </c>
      <c r="CG11" s="241">
        <v>13825.83</v>
      </c>
      <c r="CH11" s="241">
        <v>1398716</v>
      </c>
      <c r="CI11" s="246" t="s">
        <v>634</v>
      </c>
      <c r="CJ11" s="247">
        <v>755704.46</v>
      </c>
      <c r="CK11" s="247">
        <v>741878.63</v>
      </c>
      <c r="CL11" s="247">
        <v>1101430</v>
      </c>
      <c r="CM11" s="247">
        <v>0</v>
      </c>
    </row>
    <row r="12" spans="1:102" x14ac:dyDescent="0.25">
      <c r="A12" s="231" t="s">
        <v>653</v>
      </c>
      <c r="B12" s="232" t="s">
        <v>654</v>
      </c>
      <c r="C12" s="232" t="s">
        <v>655</v>
      </c>
      <c r="D12" s="233"/>
      <c r="E12" s="234">
        <v>949567.99</v>
      </c>
      <c r="F12" s="235">
        <v>949567.99</v>
      </c>
      <c r="G12" s="236"/>
      <c r="H12" s="104"/>
      <c r="I12" s="237">
        <v>949567.99</v>
      </c>
      <c r="J12" s="248"/>
      <c r="K12" s="239"/>
      <c r="L12" s="8">
        <v>843462.22</v>
      </c>
      <c r="M12" s="240">
        <v>884567.99</v>
      </c>
      <c r="N12" s="71"/>
      <c r="O12" s="100"/>
      <c r="P12" s="9">
        <f t="shared" si="13"/>
        <v>65000</v>
      </c>
      <c r="Q12" s="9">
        <v>65000</v>
      </c>
      <c r="R12" s="9">
        <f t="shared" si="15"/>
        <v>0</v>
      </c>
      <c r="S12" s="152">
        <v>46054</v>
      </c>
      <c r="T12" s="10"/>
      <c r="U12" s="23">
        <f t="shared" si="16"/>
        <v>0.95487095344700412</v>
      </c>
      <c r="V12" s="11">
        <f t="shared" si="17"/>
        <v>906714.89197405532</v>
      </c>
      <c r="W12" s="11">
        <f t="shared" si="18"/>
        <v>909648.28</v>
      </c>
      <c r="X12" s="8">
        <v>844648.28</v>
      </c>
      <c r="Y12" s="9">
        <f t="shared" si="19"/>
        <v>65000</v>
      </c>
      <c r="Z12" s="70">
        <v>65000</v>
      </c>
      <c r="AA12" s="72"/>
      <c r="AB12" s="108"/>
      <c r="AC12" s="9">
        <v>65000</v>
      </c>
      <c r="AD12" s="9">
        <f t="shared" si="22"/>
        <v>0</v>
      </c>
      <c r="AE12" s="10"/>
      <c r="AF12" s="24">
        <v>0.94684089048442854</v>
      </c>
      <c r="AG12" s="11">
        <v>788053.77</v>
      </c>
      <c r="AH12" s="8">
        <v>788053.77</v>
      </c>
      <c r="AI12" s="9">
        <v>63240.421511119232</v>
      </c>
      <c r="AJ12" s="9">
        <v>71013.070000000007</v>
      </c>
      <c r="AK12" s="10"/>
      <c r="AL12" s="11">
        <f t="shared" si="24"/>
        <v>121594.51000000001</v>
      </c>
      <c r="AM12" s="8">
        <v>56594.51</v>
      </c>
      <c r="AN12" s="9">
        <f t="shared" si="26"/>
        <v>1759.5784888807684</v>
      </c>
      <c r="AO12" s="9">
        <f t="shared" si="27"/>
        <v>-6013.070000000007</v>
      </c>
      <c r="AP12" s="10"/>
      <c r="AQ12" s="25">
        <f t="shared" si="28"/>
        <v>39919.709999999963</v>
      </c>
      <c r="AR12" s="25">
        <f t="shared" si="29"/>
        <v>39919.709999999963</v>
      </c>
      <c r="AS12" s="25">
        <f t="shared" si="30"/>
        <v>0</v>
      </c>
      <c r="AT12" s="10"/>
      <c r="AU12" s="12">
        <v>949568</v>
      </c>
      <c r="AV12" s="12" t="str">
        <f t="shared" si="31"/>
        <v xml:space="preserve"> </v>
      </c>
      <c r="AW12" s="12">
        <f t="shared" si="32"/>
        <v>39919.719999999972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949567.99</v>
      </c>
      <c r="BF12" s="15">
        <v>884567.99</v>
      </c>
      <c r="BG12" s="15">
        <v>65000</v>
      </c>
      <c r="BH12" s="15">
        <v>949567.99</v>
      </c>
      <c r="BI12" s="15">
        <v>884567.99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65000</v>
      </c>
      <c r="BP12" s="241"/>
      <c r="BQ12" s="241"/>
      <c r="BR12" s="241"/>
      <c r="BS12" s="241"/>
      <c r="BT12" s="294"/>
      <c r="BU12" s="294"/>
      <c r="BV12" s="294"/>
      <c r="BW12" s="294"/>
      <c r="BX12" s="241"/>
      <c r="BY12" s="241"/>
      <c r="BZ12" s="244"/>
      <c r="CA12" s="244"/>
      <c r="CB12" s="291">
        <v>65000</v>
      </c>
      <c r="CC12" s="245" t="s">
        <v>641</v>
      </c>
      <c r="CD12" s="241">
        <v>0</v>
      </c>
      <c r="CE12" s="241">
        <v>899088.96</v>
      </c>
      <c r="CF12" s="241">
        <v>832297.99</v>
      </c>
      <c r="CG12" s="241">
        <v>899088.96</v>
      </c>
      <c r="CH12" s="241">
        <v>832297.99</v>
      </c>
      <c r="CI12" s="246" t="s">
        <v>634</v>
      </c>
      <c r="CJ12" s="247">
        <v>844648.28</v>
      </c>
      <c r="CK12" s="247">
        <v>56594.51</v>
      </c>
      <c r="CL12" s="247">
        <v>949568</v>
      </c>
      <c r="CM12" s="247">
        <v>0</v>
      </c>
    </row>
    <row r="13" spans="1:102" x14ac:dyDescent="0.25">
      <c r="A13" s="231" t="s">
        <v>656</v>
      </c>
      <c r="B13" s="232" t="s">
        <v>657</v>
      </c>
      <c r="C13" s="232" t="s">
        <v>658</v>
      </c>
      <c r="D13" s="233"/>
      <c r="E13" s="234">
        <v>2984728.09</v>
      </c>
      <c r="F13" s="235">
        <v>2984728.09</v>
      </c>
      <c r="G13" s="236"/>
      <c r="H13" s="104"/>
      <c r="I13" s="237">
        <v>625819.17000000004</v>
      </c>
      <c r="J13" s="248"/>
      <c r="K13" s="239"/>
      <c r="L13" s="8">
        <v>2083899.51</v>
      </c>
      <c r="M13" s="240">
        <v>591570.12</v>
      </c>
      <c r="N13" s="71"/>
      <c r="O13" s="100"/>
      <c r="P13" s="9">
        <f t="shared" si="13"/>
        <v>34249.050000000047</v>
      </c>
      <c r="Q13" s="9">
        <v>34249</v>
      </c>
      <c r="R13" s="9">
        <f t="shared" si="15"/>
        <v>5.0000000046566129E-2</v>
      </c>
      <c r="S13" s="152">
        <v>46204</v>
      </c>
      <c r="T13" s="10"/>
      <c r="U13" s="23">
        <f t="shared" si="16"/>
        <v>0.9267840302684659</v>
      </c>
      <c r="V13" s="11">
        <f t="shared" si="17"/>
        <v>579999.21259186626</v>
      </c>
      <c r="W13" s="11">
        <f t="shared" si="18"/>
        <v>582506.79</v>
      </c>
      <c r="X13" s="8">
        <v>548257.74</v>
      </c>
      <c r="Y13" s="9">
        <f t="shared" si="19"/>
        <v>34249.050000000047</v>
      </c>
      <c r="Z13" s="70">
        <v>34249.050000000003</v>
      </c>
      <c r="AA13" s="71"/>
      <c r="AB13" s="108"/>
      <c r="AC13" s="9">
        <v>34249</v>
      </c>
      <c r="AD13" s="9">
        <f t="shared" si="22"/>
        <v>5.0000000002910383E-2</v>
      </c>
      <c r="AE13" s="10"/>
      <c r="AF13" s="24">
        <v>1</v>
      </c>
      <c r="AG13" s="11">
        <v>306021.40999999997</v>
      </c>
      <c r="AH13" s="8">
        <v>306021.40999999997</v>
      </c>
      <c r="AI13" s="9">
        <v>2678706.6799999997</v>
      </c>
      <c r="AJ13" s="9">
        <v>34249.050000000003</v>
      </c>
      <c r="AK13" s="10"/>
      <c r="AL13" s="11">
        <f t="shared" si="24"/>
        <v>276485.38000000006</v>
      </c>
      <c r="AM13" s="8">
        <v>242236.33</v>
      </c>
      <c r="AN13" s="9">
        <f t="shared" si="26"/>
        <v>-2644457.63</v>
      </c>
      <c r="AO13" s="9">
        <f t="shared" si="27"/>
        <v>0</v>
      </c>
      <c r="AP13" s="10"/>
      <c r="AQ13" s="25">
        <f t="shared" si="28"/>
        <v>43312.380000000005</v>
      </c>
      <c r="AR13" s="25">
        <f t="shared" si="29"/>
        <v>43312.380000000005</v>
      </c>
      <c r="AS13" s="25">
        <f t="shared" si="30"/>
        <v>4.3655745685100555E-11</v>
      </c>
      <c r="AT13" s="10"/>
      <c r="AU13" s="12">
        <v>1178494.74</v>
      </c>
      <c r="AV13" s="12" t="str">
        <f t="shared" si="31"/>
        <v xml:space="preserve"> </v>
      </c>
      <c r="AW13" s="12">
        <f t="shared" si="32"/>
        <v>595987.94999999995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625819.17000000004</v>
      </c>
      <c r="BF13" s="15">
        <v>591570.12</v>
      </c>
      <c r="BG13" s="15">
        <v>34249.050000000003</v>
      </c>
      <c r="BH13" s="15">
        <v>625819.17000000004</v>
      </c>
      <c r="BI13" s="15">
        <v>549817.74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34249</v>
      </c>
      <c r="BP13" s="241"/>
      <c r="BQ13" s="241"/>
      <c r="BR13" s="241"/>
      <c r="BS13" s="241"/>
      <c r="BT13" s="294"/>
      <c r="BU13" s="294"/>
      <c r="BV13" s="294"/>
      <c r="BW13" s="294"/>
      <c r="BX13" s="241"/>
      <c r="BY13" s="241"/>
      <c r="BZ13" s="244"/>
      <c r="CA13" s="244"/>
      <c r="CB13" s="291">
        <v>34249.050000000003</v>
      </c>
      <c r="CC13" s="245" t="s">
        <v>641</v>
      </c>
      <c r="CD13" s="241">
        <v>0</v>
      </c>
      <c r="CE13" s="241">
        <v>2984728.09</v>
      </c>
      <c r="CF13" s="241">
        <v>306021.40999999997</v>
      </c>
      <c r="CG13" s="241">
        <v>2984728.09</v>
      </c>
      <c r="CH13" s="241">
        <v>306021.40999999997</v>
      </c>
      <c r="CI13" s="246" t="s">
        <v>634</v>
      </c>
      <c r="CJ13" s="247">
        <v>548257.74</v>
      </c>
      <c r="CK13" s="247">
        <v>242236.33</v>
      </c>
      <c r="CL13" s="247">
        <v>1178494.74</v>
      </c>
      <c r="CM13" s="247">
        <v>0</v>
      </c>
    </row>
    <row r="14" spans="1:102" x14ac:dyDescent="0.25">
      <c r="A14" s="231" t="s">
        <v>659</v>
      </c>
      <c r="B14" s="232" t="s">
        <v>660</v>
      </c>
      <c r="C14" s="232" t="s">
        <v>655</v>
      </c>
      <c r="D14" s="233"/>
      <c r="E14" s="234">
        <v>462022</v>
      </c>
      <c r="F14" s="235">
        <v>462022</v>
      </c>
      <c r="G14" s="236"/>
      <c r="H14" s="104"/>
      <c r="I14" s="237">
        <v>462022</v>
      </c>
      <c r="J14" s="248"/>
      <c r="K14" s="239"/>
      <c r="L14" s="8">
        <v>388044.07</v>
      </c>
      <c r="M14" s="240">
        <v>387022</v>
      </c>
      <c r="N14" s="72"/>
      <c r="O14" s="100"/>
      <c r="P14" s="9">
        <f t="shared" si="13"/>
        <v>75000</v>
      </c>
      <c r="Q14" s="9">
        <v>75000</v>
      </c>
      <c r="R14" s="9">
        <f t="shared" si="15"/>
        <v>0</v>
      </c>
      <c r="S14" s="152">
        <v>46054</v>
      </c>
      <c r="T14" s="10"/>
      <c r="U14" s="23">
        <f t="shared" si="16"/>
        <v>0.80620680478112361</v>
      </c>
      <c r="V14" s="11">
        <f t="shared" si="17"/>
        <v>372485.28035858431</v>
      </c>
      <c r="W14" s="11">
        <f t="shared" si="18"/>
        <v>372663.56</v>
      </c>
      <c r="X14" s="8">
        <v>312019.77</v>
      </c>
      <c r="Y14" s="9">
        <f t="shared" si="19"/>
        <v>60643.789999999979</v>
      </c>
      <c r="Z14" s="70">
        <v>60643.79</v>
      </c>
      <c r="AA14" s="72"/>
      <c r="AB14" s="108"/>
      <c r="AC14" s="9">
        <v>75000</v>
      </c>
      <c r="AD14" s="9">
        <f t="shared" si="22"/>
        <v>-14356.21</v>
      </c>
      <c r="AE14" s="10"/>
      <c r="AF14" s="24">
        <v>0.46844071790656255</v>
      </c>
      <c r="AG14" s="11">
        <v>170957.44</v>
      </c>
      <c r="AH14" s="8">
        <v>170957.44</v>
      </c>
      <c r="AI14" s="9">
        <v>-69573.007484176924</v>
      </c>
      <c r="AJ14" s="9">
        <v>35686.239999999998</v>
      </c>
      <c r="AK14" s="10"/>
      <c r="AL14" s="11">
        <f t="shared" si="24"/>
        <v>201706.12</v>
      </c>
      <c r="AM14" s="8">
        <v>141062.32999999999</v>
      </c>
      <c r="AN14" s="9">
        <f t="shared" si="26"/>
        <v>130216.7974841769</v>
      </c>
      <c r="AO14" s="9">
        <f t="shared" si="27"/>
        <v>24957.550000000003</v>
      </c>
      <c r="AP14" s="10"/>
      <c r="AQ14" s="25">
        <f t="shared" si="28"/>
        <v>89358.44</v>
      </c>
      <c r="AR14" s="25">
        <f t="shared" si="29"/>
        <v>75002.229999999981</v>
      </c>
      <c r="AS14" s="25">
        <f t="shared" si="30"/>
        <v>14356.21</v>
      </c>
      <c r="AT14" s="10"/>
      <c r="AU14" s="12">
        <v>462022</v>
      </c>
      <c r="AV14" s="12" t="str">
        <f t="shared" si="31"/>
        <v xml:space="preserve"> </v>
      </c>
      <c r="AW14" s="12">
        <f t="shared" si="32"/>
        <v>89358.44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462022</v>
      </c>
      <c r="BF14" s="15">
        <v>387022</v>
      </c>
      <c r="BG14" s="15">
        <v>60643.79</v>
      </c>
      <c r="BH14" s="15">
        <v>462022</v>
      </c>
      <c r="BI14" s="15">
        <v>387022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75000</v>
      </c>
      <c r="BP14" s="241"/>
      <c r="BQ14" s="241"/>
      <c r="BR14" s="241"/>
      <c r="BS14" s="241"/>
      <c r="BT14" s="294"/>
      <c r="BU14" s="294"/>
      <c r="BV14" s="294"/>
      <c r="BW14" s="294"/>
      <c r="BX14" s="241"/>
      <c r="BY14" s="241"/>
      <c r="BZ14" s="244"/>
      <c r="CA14" s="244"/>
      <c r="CB14" s="291">
        <v>60643.79</v>
      </c>
      <c r="CC14" s="245" t="s">
        <v>641</v>
      </c>
      <c r="CD14" s="241">
        <v>0</v>
      </c>
      <c r="CE14" s="241">
        <v>216429.59</v>
      </c>
      <c r="CF14" s="241">
        <v>364950</v>
      </c>
      <c r="CG14" s="241">
        <v>216429.59</v>
      </c>
      <c r="CH14" s="241">
        <v>364950</v>
      </c>
      <c r="CI14" s="246" t="s">
        <v>634</v>
      </c>
      <c r="CJ14" s="247">
        <v>312019.77</v>
      </c>
      <c r="CK14" s="247">
        <v>141062.32999999999</v>
      </c>
      <c r="CL14" s="247">
        <v>462022</v>
      </c>
      <c r="CM14" s="247">
        <v>0</v>
      </c>
    </row>
    <row r="15" spans="1:102" x14ac:dyDescent="0.25">
      <c r="A15" s="231" t="s">
        <v>661</v>
      </c>
      <c r="B15" s="232" t="s">
        <v>662</v>
      </c>
      <c r="C15" s="232" t="s">
        <v>642</v>
      </c>
      <c r="D15" s="233"/>
      <c r="E15" s="234">
        <v>7886525.04</v>
      </c>
      <c r="F15" s="235">
        <v>7886525.04</v>
      </c>
      <c r="G15" s="236"/>
      <c r="H15" s="104"/>
      <c r="I15" s="237">
        <v>7886885.04</v>
      </c>
      <c r="J15" s="248"/>
      <c r="K15" s="239"/>
      <c r="L15" s="8">
        <v>7914639.7400000002</v>
      </c>
      <c r="M15" s="240">
        <v>6876885.04</v>
      </c>
      <c r="N15" s="72"/>
      <c r="O15" s="100"/>
      <c r="P15" s="9">
        <f t="shared" si="13"/>
        <v>1010000</v>
      </c>
      <c r="Q15" s="9">
        <v>880000</v>
      </c>
      <c r="R15" s="9">
        <f t="shared" si="15"/>
        <v>130000</v>
      </c>
      <c r="S15" s="152">
        <v>46054</v>
      </c>
      <c r="T15" s="10"/>
      <c r="U15" s="23">
        <f t="shared" si="16"/>
        <v>0.93814789435537804</v>
      </c>
      <c r="V15" s="11">
        <f t="shared" si="17"/>
        <v>7399064.5932989316</v>
      </c>
      <c r="W15" s="11">
        <f t="shared" si="18"/>
        <v>7398722.3899999997</v>
      </c>
      <c r="X15" s="8">
        <v>6451535.2199999997</v>
      </c>
      <c r="Y15" s="9">
        <f t="shared" si="19"/>
        <v>947187.16999999993</v>
      </c>
      <c r="Z15" s="70">
        <v>947187.17</v>
      </c>
      <c r="AA15" s="71"/>
      <c r="AB15" s="108"/>
      <c r="AC15" s="9">
        <v>880000</v>
      </c>
      <c r="AD15" s="9">
        <f t="shared" si="22"/>
        <v>67187.170000000042</v>
      </c>
      <c r="AE15" s="10"/>
      <c r="AF15" s="24">
        <v>0.24088558075321373</v>
      </c>
      <c r="AG15" s="11">
        <v>1919309.11</v>
      </c>
      <c r="AH15" s="8">
        <v>1919309.11</v>
      </c>
      <c r="AI15" s="9">
        <v>-1461687.7926783487</v>
      </c>
      <c r="AJ15" s="9">
        <v>197714.51</v>
      </c>
      <c r="AK15" s="10"/>
      <c r="AL15" s="11">
        <f t="shared" si="24"/>
        <v>5479413.2799999993</v>
      </c>
      <c r="AM15" s="8">
        <v>4532226.1100000003</v>
      </c>
      <c r="AN15" s="9">
        <f t="shared" si="26"/>
        <v>2408874.9626783486</v>
      </c>
      <c r="AO15" s="9">
        <f t="shared" si="27"/>
        <v>749472.66</v>
      </c>
      <c r="AP15" s="10"/>
      <c r="AQ15" s="25">
        <f t="shared" si="28"/>
        <v>488162.65000000037</v>
      </c>
      <c r="AR15" s="25">
        <f t="shared" si="29"/>
        <v>425349.8200000003</v>
      </c>
      <c r="AS15" s="25">
        <f t="shared" si="30"/>
        <v>62812.829999999958</v>
      </c>
      <c r="AT15" s="10"/>
      <c r="AU15" s="12">
        <v>7886836.46</v>
      </c>
      <c r="AV15" s="12" t="str">
        <f t="shared" si="31"/>
        <v xml:space="preserve"> </v>
      </c>
      <c r="AW15" s="12">
        <f t="shared" si="32"/>
        <v>488114.0700000003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7886885.04</v>
      </c>
      <c r="BF15" s="15">
        <v>6876885.04</v>
      </c>
      <c r="BG15" s="15">
        <v>947187.17</v>
      </c>
      <c r="BH15" s="15">
        <v>7886885.04</v>
      </c>
      <c r="BI15" s="15">
        <v>6876885.04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830000</v>
      </c>
      <c r="BP15" s="241"/>
      <c r="BQ15" s="241"/>
      <c r="BR15" s="241"/>
      <c r="BS15" s="241"/>
      <c r="BT15" s="294"/>
      <c r="BU15" s="294"/>
      <c r="BV15" s="294"/>
      <c r="BW15" s="294"/>
      <c r="BX15" s="241"/>
      <c r="BY15" s="241"/>
      <c r="BZ15" s="244"/>
      <c r="CA15" s="244"/>
      <c r="CB15" s="291">
        <v>947187.17</v>
      </c>
      <c r="CC15" s="245" t="s">
        <v>641</v>
      </c>
      <c r="CD15" s="241">
        <v>0</v>
      </c>
      <c r="CE15" s="241">
        <v>1899745.58</v>
      </c>
      <c r="CF15" s="241">
        <v>7967721.04</v>
      </c>
      <c r="CG15" s="241">
        <v>1919309.11</v>
      </c>
      <c r="CH15" s="241">
        <v>7967721.04</v>
      </c>
      <c r="CI15" s="246" t="s">
        <v>634</v>
      </c>
      <c r="CJ15" s="247">
        <v>6451535.2199999997</v>
      </c>
      <c r="CK15" s="247">
        <v>4532226.1100000003</v>
      </c>
      <c r="CL15" s="247">
        <v>7886836.46</v>
      </c>
      <c r="CM15" s="247">
        <v>0</v>
      </c>
    </row>
    <row r="16" spans="1:102" x14ac:dyDescent="0.25">
      <c r="A16" s="231" t="s">
        <v>663</v>
      </c>
      <c r="B16" s="232" t="s">
        <v>664</v>
      </c>
      <c r="C16" s="232" t="s">
        <v>655</v>
      </c>
      <c r="D16" s="233"/>
      <c r="E16" s="234">
        <v>324900</v>
      </c>
      <c r="F16" s="235">
        <v>324900</v>
      </c>
      <c r="G16" s="236"/>
      <c r="H16" s="104"/>
      <c r="I16" s="237">
        <v>324900</v>
      </c>
      <c r="J16" s="248"/>
      <c r="K16" s="239"/>
      <c r="L16" s="8">
        <v>306221.40999999997</v>
      </c>
      <c r="M16" s="240">
        <v>307641</v>
      </c>
      <c r="N16" s="72"/>
      <c r="O16" s="100"/>
      <c r="P16" s="9">
        <f t="shared" si="13"/>
        <v>17259</v>
      </c>
      <c r="Q16" s="9">
        <v>16000</v>
      </c>
      <c r="R16" s="9">
        <f t="shared" si="15"/>
        <v>1259</v>
      </c>
      <c r="S16" s="152">
        <v>46022</v>
      </c>
      <c r="T16" s="10"/>
      <c r="U16" s="23">
        <f t="shared" si="16"/>
        <v>0.99538556304263726</v>
      </c>
      <c r="V16" s="11">
        <f t="shared" si="17"/>
        <v>323400.76943255286</v>
      </c>
      <c r="W16" s="11">
        <f t="shared" si="18"/>
        <v>323400.76999999996</v>
      </c>
      <c r="X16" s="8">
        <v>306221.40999999997</v>
      </c>
      <c r="Y16" s="9">
        <f t="shared" si="19"/>
        <v>17179.359999999986</v>
      </c>
      <c r="Z16" s="70">
        <v>17179.36</v>
      </c>
      <c r="AA16" s="72"/>
      <c r="AB16" s="108"/>
      <c r="AC16" s="9">
        <v>16000</v>
      </c>
      <c r="AD16" s="9">
        <f t="shared" si="22"/>
        <v>1179.3600000000006</v>
      </c>
      <c r="AE16" s="10"/>
      <c r="AF16" s="24">
        <v>0.59122929292929294</v>
      </c>
      <c r="AG16" s="11">
        <v>181448.27</v>
      </c>
      <c r="AH16" s="8">
        <v>181448.27</v>
      </c>
      <c r="AI16" s="9">
        <v>-67878.857752424214</v>
      </c>
      <c r="AJ16" s="9">
        <v>10642.13</v>
      </c>
      <c r="AK16" s="10"/>
      <c r="AL16" s="11">
        <f t="shared" si="24"/>
        <v>141952.49999999997</v>
      </c>
      <c r="AM16" s="8">
        <v>124773.14</v>
      </c>
      <c r="AN16" s="9">
        <f t="shared" si="26"/>
        <v>85058.2177524242</v>
      </c>
      <c r="AO16" s="9">
        <f t="shared" si="27"/>
        <v>6537.2300000000014</v>
      </c>
      <c r="AP16" s="10"/>
      <c r="AQ16" s="25">
        <f t="shared" si="28"/>
        <v>1499.2300000000396</v>
      </c>
      <c r="AR16" s="25">
        <f t="shared" si="29"/>
        <v>1419.5900000000256</v>
      </c>
      <c r="AS16" s="25">
        <f t="shared" si="30"/>
        <v>79.639999999999418</v>
      </c>
      <c r="AT16" s="10"/>
      <c r="AU16" s="12">
        <v>324900</v>
      </c>
      <c r="AV16" s="12" t="str">
        <f t="shared" si="31"/>
        <v xml:space="preserve"> </v>
      </c>
      <c r="AW16" s="12">
        <f t="shared" si="32"/>
        <v>1499.2300000000396</v>
      </c>
      <c r="AX16" s="241"/>
      <c r="AY16" s="242"/>
      <c r="AZ16" s="241"/>
      <c r="BA16" s="241"/>
      <c r="BB16" s="243"/>
      <c r="BC16" s="242" t="s">
        <v>630</v>
      </c>
      <c r="BD16" s="242" t="s">
        <v>630</v>
      </c>
      <c r="BE16" s="15">
        <v>324900</v>
      </c>
      <c r="BF16" s="15">
        <v>307641</v>
      </c>
      <c r="BG16" s="15">
        <v>17179.36</v>
      </c>
      <c r="BH16" s="15">
        <v>324900</v>
      </c>
      <c r="BI16" s="15">
        <v>307641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18000</v>
      </c>
      <c r="BP16" s="241"/>
      <c r="BQ16" s="241"/>
      <c r="BR16" s="241"/>
      <c r="BS16" s="241"/>
      <c r="BT16" s="294"/>
      <c r="BU16" s="294"/>
      <c r="BV16" s="294"/>
      <c r="BW16" s="294"/>
      <c r="BX16" s="241"/>
      <c r="BY16" s="241"/>
      <c r="BZ16" s="244"/>
      <c r="CA16" s="244"/>
      <c r="CB16" s="291">
        <v>17179.36</v>
      </c>
      <c r="CC16" s="245" t="s">
        <v>641</v>
      </c>
      <c r="CD16" s="241">
        <v>0</v>
      </c>
      <c r="CE16" s="241">
        <v>192090.3</v>
      </c>
      <c r="CF16" s="241">
        <v>306900</v>
      </c>
      <c r="CG16" s="241">
        <v>192090.3</v>
      </c>
      <c r="CH16" s="241">
        <v>306900</v>
      </c>
      <c r="CI16" s="246" t="s">
        <v>634</v>
      </c>
      <c r="CJ16" s="247">
        <v>306221.40999999997</v>
      </c>
      <c r="CK16" s="247">
        <v>124773.14</v>
      </c>
      <c r="CL16" s="247">
        <v>324900</v>
      </c>
      <c r="CM16" s="247">
        <v>0</v>
      </c>
    </row>
    <row r="17" spans="1:91" x14ac:dyDescent="0.25">
      <c r="A17" s="231" t="s">
        <v>665</v>
      </c>
      <c r="B17" s="232" t="s">
        <v>666</v>
      </c>
      <c r="C17" s="232" t="s">
        <v>667</v>
      </c>
      <c r="D17" s="233"/>
      <c r="E17" s="234">
        <v>25295417.440000001</v>
      </c>
      <c r="F17" s="235">
        <v>25295417.440000001</v>
      </c>
      <c r="G17" s="236"/>
      <c r="H17" s="104"/>
      <c r="I17" s="237">
        <v>25191176.640000001</v>
      </c>
      <c r="J17" s="248"/>
      <c r="K17" s="239"/>
      <c r="L17" s="8">
        <v>23168278.870000001</v>
      </c>
      <c r="M17" s="240">
        <v>23271176.640000001</v>
      </c>
      <c r="N17" s="72"/>
      <c r="O17" s="100"/>
      <c r="P17" s="9">
        <f t="shared" si="13"/>
        <v>1920000</v>
      </c>
      <c r="Q17" s="9">
        <v>1900000</v>
      </c>
      <c r="R17" s="9">
        <f t="shared" si="15"/>
        <v>20000</v>
      </c>
      <c r="S17" s="152">
        <v>46274</v>
      </c>
      <c r="T17" s="10"/>
      <c r="U17" s="23">
        <f t="shared" si="16"/>
        <v>0.53013243897580598</v>
      </c>
      <c r="V17" s="11">
        <f t="shared" si="17"/>
        <v>13354659.912833549</v>
      </c>
      <c r="W17" s="11">
        <f t="shared" si="18"/>
        <v>13354994.770000001</v>
      </c>
      <c r="X17" s="8">
        <v>12336805.630000001</v>
      </c>
      <c r="Y17" s="9">
        <f t="shared" si="19"/>
        <v>1018189.1400000006</v>
      </c>
      <c r="Z17" s="70">
        <v>1018189.14</v>
      </c>
      <c r="AA17" s="71"/>
      <c r="AB17" s="108"/>
      <c r="AC17" s="9">
        <v>1900000</v>
      </c>
      <c r="AD17" s="9">
        <f t="shared" si="22"/>
        <v>-881810.86</v>
      </c>
      <c r="AE17" s="10"/>
      <c r="AF17" s="24">
        <v>8.9802698046311816E-2</v>
      </c>
      <c r="AG17" s="11">
        <v>2106141.94</v>
      </c>
      <c r="AH17" s="8">
        <v>2106141.94</v>
      </c>
      <c r="AI17" s="9">
        <v>-1917004.7113195066</v>
      </c>
      <c r="AJ17" s="9">
        <v>0</v>
      </c>
      <c r="AK17" s="10"/>
      <c r="AL17" s="11">
        <f t="shared" si="24"/>
        <v>11248852.830000002</v>
      </c>
      <c r="AM17" s="8">
        <v>10230663.689999999</v>
      </c>
      <c r="AN17" s="9">
        <f t="shared" si="26"/>
        <v>2935193.8513195072</v>
      </c>
      <c r="AO17" s="9">
        <f t="shared" si="27"/>
        <v>1018189.14</v>
      </c>
      <c r="AP17" s="10"/>
      <c r="AQ17" s="25">
        <f t="shared" si="28"/>
        <v>11836181.869999999</v>
      </c>
      <c r="AR17" s="25">
        <f t="shared" si="29"/>
        <v>10934371.01</v>
      </c>
      <c r="AS17" s="25">
        <f t="shared" si="30"/>
        <v>901810.86</v>
      </c>
      <c r="AT17" s="10"/>
      <c r="AU17" s="12">
        <v>16132267.279999999</v>
      </c>
      <c r="AV17" s="12" t="str">
        <f t="shared" si="31"/>
        <v xml:space="preserve"> </v>
      </c>
      <c r="AW17" s="12">
        <f t="shared" si="32"/>
        <v>2777272.5099999979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25191176.640000001</v>
      </c>
      <c r="BF17" s="15">
        <v>23271176.640000001</v>
      </c>
      <c r="BG17" s="15">
        <v>1018189.14</v>
      </c>
      <c r="BH17" s="15">
        <v>25191176.640000001</v>
      </c>
      <c r="BI17" s="15">
        <v>23271176.640000001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1790000</v>
      </c>
      <c r="BP17" s="241"/>
      <c r="BQ17" s="241"/>
      <c r="BR17" s="241"/>
      <c r="BS17" s="241"/>
      <c r="BT17" s="294"/>
      <c r="BU17" s="294"/>
      <c r="BV17" s="294"/>
      <c r="BW17" s="294"/>
      <c r="BX17" s="241"/>
      <c r="BY17" s="241"/>
      <c r="BZ17" s="244"/>
      <c r="CA17" s="244"/>
      <c r="CB17" s="291">
        <v>1018189.14</v>
      </c>
      <c r="CC17" s="245" t="s">
        <v>641</v>
      </c>
      <c r="CD17" s="241">
        <v>0</v>
      </c>
      <c r="CE17" s="241">
        <v>2106141.94</v>
      </c>
      <c r="CF17" s="241">
        <v>23452991.789999999</v>
      </c>
      <c r="CG17" s="241">
        <v>2106141.94</v>
      </c>
      <c r="CH17" s="241">
        <v>23452991.789999999</v>
      </c>
      <c r="CI17" s="246" t="s">
        <v>634</v>
      </c>
      <c r="CJ17" s="247">
        <v>12336805.630000001</v>
      </c>
      <c r="CK17" s="247">
        <v>10230663.689999999</v>
      </c>
      <c r="CL17" s="247">
        <v>16132267.279999999</v>
      </c>
      <c r="CM17" s="247">
        <v>0</v>
      </c>
    </row>
    <row r="18" spans="1:91" x14ac:dyDescent="0.25">
      <c r="A18" s="231" t="s">
        <v>668</v>
      </c>
      <c r="B18" s="232" t="s">
        <v>669</v>
      </c>
      <c r="C18" s="232" t="s">
        <v>655</v>
      </c>
      <c r="D18" s="233"/>
      <c r="E18" s="234">
        <v>4104848</v>
      </c>
      <c r="F18" s="235">
        <v>4104848</v>
      </c>
      <c r="G18" s="236"/>
      <c r="H18" s="104"/>
      <c r="I18" s="237">
        <v>4104848</v>
      </c>
      <c r="J18" s="248"/>
      <c r="K18" s="239"/>
      <c r="L18" s="8">
        <v>3900648.79</v>
      </c>
      <c r="M18" s="240">
        <v>3944848</v>
      </c>
      <c r="N18" s="72"/>
      <c r="O18" s="100"/>
      <c r="P18" s="9">
        <f t="shared" si="13"/>
        <v>160000</v>
      </c>
      <c r="Q18" s="9">
        <v>160000</v>
      </c>
      <c r="R18" s="9">
        <f t="shared" si="15"/>
        <v>0</v>
      </c>
      <c r="S18" s="152">
        <v>46321</v>
      </c>
      <c r="T18" s="10"/>
      <c r="U18" s="23">
        <f t="shared" si="16"/>
        <v>0.38254116001427685</v>
      </c>
      <c r="V18" s="11">
        <f t="shared" si="17"/>
        <v>1570273.3156022844</v>
      </c>
      <c r="W18" s="11">
        <f t="shared" si="18"/>
        <v>1570273.32</v>
      </c>
      <c r="X18" s="8">
        <v>1509066.73</v>
      </c>
      <c r="Y18" s="9">
        <f t="shared" si="19"/>
        <v>61206.590000000084</v>
      </c>
      <c r="Z18" s="70">
        <v>61206.59</v>
      </c>
      <c r="AA18" s="71"/>
      <c r="AB18" s="108"/>
      <c r="AC18" s="9">
        <v>160000</v>
      </c>
      <c r="AD18" s="9">
        <f t="shared" si="22"/>
        <v>-98793.41</v>
      </c>
      <c r="AE18" s="10"/>
      <c r="AF18" s="24">
        <v>3.8918927669989549E-2</v>
      </c>
      <c r="AG18" s="11">
        <v>152651.71</v>
      </c>
      <c r="AH18" s="8">
        <v>152651.71</v>
      </c>
      <c r="AI18" s="9">
        <v>-146710.66913980976</v>
      </c>
      <c r="AJ18" s="9">
        <v>0</v>
      </c>
      <c r="AK18" s="10"/>
      <c r="AL18" s="11">
        <f t="shared" si="24"/>
        <v>1417621.61</v>
      </c>
      <c r="AM18" s="8">
        <v>1356415.02</v>
      </c>
      <c r="AN18" s="9">
        <f t="shared" si="26"/>
        <v>207917.25913980984</v>
      </c>
      <c r="AO18" s="9">
        <f t="shared" si="27"/>
        <v>61206.59</v>
      </c>
      <c r="AP18" s="10"/>
      <c r="AQ18" s="25">
        <f t="shared" si="28"/>
        <v>2534574.6799999997</v>
      </c>
      <c r="AR18" s="25">
        <f t="shared" si="29"/>
        <v>2435781.27</v>
      </c>
      <c r="AS18" s="25">
        <f t="shared" si="30"/>
        <v>98793.41</v>
      </c>
      <c r="AT18" s="10"/>
      <c r="AU18" s="12">
        <v>166781.32999999999</v>
      </c>
      <c r="AV18" s="12">
        <f t="shared" si="31"/>
        <v>1403491.99</v>
      </c>
      <c r="AW18" s="12" t="str">
        <f t="shared" si="32"/>
        <v xml:space="preserve"> 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4104848</v>
      </c>
      <c r="BF18" s="15">
        <v>3944848</v>
      </c>
      <c r="BG18" s="15">
        <v>61206.59</v>
      </c>
      <c r="BH18" s="15">
        <v>4104848</v>
      </c>
      <c r="BI18" s="15">
        <v>3944848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160000</v>
      </c>
      <c r="BP18" s="241"/>
      <c r="BQ18" s="241"/>
      <c r="BR18" s="241"/>
      <c r="BS18" s="241"/>
      <c r="BT18" s="294"/>
      <c r="BU18" s="294"/>
      <c r="BV18" s="294"/>
      <c r="BW18" s="294"/>
      <c r="BX18" s="241"/>
      <c r="BY18" s="241"/>
      <c r="BZ18" s="244"/>
      <c r="CA18" s="244"/>
      <c r="CB18" s="291">
        <v>61206.59</v>
      </c>
      <c r="CC18" s="245" t="s">
        <v>641</v>
      </c>
      <c r="CD18" s="241">
        <v>0</v>
      </c>
      <c r="CE18" s="241">
        <v>152651.71</v>
      </c>
      <c r="CF18" s="241">
        <v>3922300</v>
      </c>
      <c r="CG18" s="241">
        <v>152651.71</v>
      </c>
      <c r="CH18" s="241">
        <v>3922300</v>
      </c>
      <c r="CI18" s="246" t="s">
        <v>634</v>
      </c>
      <c r="CJ18" s="247">
        <v>1509066.73</v>
      </c>
      <c r="CK18" s="247">
        <v>1356415.02</v>
      </c>
      <c r="CL18" s="247">
        <v>166781.32999999999</v>
      </c>
      <c r="CM18" s="247">
        <v>0</v>
      </c>
    </row>
    <row r="19" spans="1:91" x14ac:dyDescent="0.25">
      <c r="A19" s="231" t="s">
        <v>670</v>
      </c>
      <c r="B19" s="232" t="s">
        <v>671</v>
      </c>
      <c r="C19" s="232" t="s">
        <v>672</v>
      </c>
      <c r="D19" s="233"/>
      <c r="E19" s="234">
        <v>6881300</v>
      </c>
      <c r="F19" s="235">
        <v>6881300</v>
      </c>
      <c r="G19" s="236"/>
      <c r="H19" s="104"/>
      <c r="I19" s="237">
        <v>6881300</v>
      </c>
      <c r="J19" s="238"/>
      <c r="K19" s="239"/>
      <c r="L19" s="8">
        <v>5811297.0300000003</v>
      </c>
      <c r="M19" s="240">
        <v>5981300</v>
      </c>
      <c r="N19" s="72"/>
      <c r="O19" s="100"/>
      <c r="P19" s="9">
        <f t="shared" si="13"/>
        <v>900000</v>
      </c>
      <c r="Q19" s="9">
        <v>850000</v>
      </c>
      <c r="R19" s="9">
        <f t="shared" si="15"/>
        <v>50000</v>
      </c>
      <c r="S19" s="152">
        <v>46168</v>
      </c>
      <c r="T19" s="10"/>
      <c r="U19" s="23">
        <f t="shared" si="16"/>
        <v>0.56920542022637222</v>
      </c>
      <c r="V19" s="11">
        <f t="shared" si="17"/>
        <v>3916873.2582037351</v>
      </c>
      <c r="W19" s="11">
        <f t="shared" si="18"/>
        <v>3918491.66</v>
      </c>
      <c r="X19" s="8">
        <v>3404588.38</v>
      </c>
      <c r="Y19" s="9">
        <f t="shared" si="19"/>
        <v>513903.28000000026</v>
      </c>
      <c r="Z19" s="70">
        <v>513903.28</v>
      </c>
      <c r="AA19" s="71"/>
      <c r="AB19" s="108"/>
      <c r="AC19" s="9">
        <v>850000</v>
      </c>
      <c r="AD19" s="9">
        <f t="shared" si="22"/>
        <v>-336096.72</v>
      </c>
      <c r="AE19" s="10"/>
      <c r="AF19" s="24">
        <v>9.4848851633997408E-2</v>
      </c>
      <c r="AG19" s="11">
        <v>591790.43999999994</v>
      </c>
      <c r="AH19" s="8">
        <v>591790.43999999994</v>
      </c>
      <c r="AI19" s="9">
        <v>-535659.79635802191</v>
      </c>
      <c r="AJ19" s="9">
        <v>0</v>
      </c>
      <c r="AK19" s="10"/>
      <c r="AL19" s="11">
        <f t="shared" si="24"/>
        <v>3326701.22</v>
      </c>
      <c r="AM19" s="8">
        <v>2812797.94</v>
      </c>
      <c r="AN19" s="9">
        <f t="shared" si="26"/>
        <v>1049563.0763580222</v>
      </c>
      <c r="AO19" s="9">
        <f t="shared" si="27"/>
        <v>513903.28</v>
      </c>
      <c r="AP19" s="10"/>
      <c r="AQ19" s="25">
        <f t="shared" si="28"/>
        <v>2962808.34</v>
      </c>
      <c r="AR19" s="25">
        <f t="shared" si="29"/>
        <v>2576711.62</v>
      </c>
      <c r="AS19" s="25">
        <f t="shared" si="30"/>
        <v>386096.72</v>
      </c>
      <c r="AT19" s="10"/>
      <c r="AU19" s="12">
        <v>5638490</v>
      </c>
      <c r="AV19" s="12" t="str">
        <f t="shared" si="31"/>
        <v xml:space="preserve"> </v>
      </c>
      <c r="AW19" s="12">
        <f t="shared" si="32"/>
        <v>1719998.3399999999</v>
      </c>
      <c r="AX19" s="241"/>
      <c r="AY19" s="242"/>
      <c r="AZ19" s="241"/>
      <c r="BA19" s="241"/>
      <c r="BB19" s="243"/>
      <c r="BC19" s="242" t="s">
        <v>630</v>
      </c>
      <c r="BD19" s="242" t="s">
        <v>630</v>
      </c>
      <c r="BE19" s="15">
        <v>6881300</v>
      </c>
      <c r="BF19" s="15">
        <v>5981300</v>
      </c>
      <c r="BG19" s="15">
        <v>513903.28</v>
      </c>
      <c r="BH19" s="15">
        <v>6881300</v>
      </c>
      <c r="BI19" s="15">
        <v>5981300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825000</v>
      </c>
      <c r="BP19" s="241"/>
      <c r="BQ19" s="241"/>
      <c r="BR19" s="241"/>
      <c r="BS19" s="241"/>
      <c r="BT19" s="294"/>
      <c r="BU19" s="294"/>
      <c r="BV19" s="294"/>
      <c r="BW19" s="294"/>
      <c r="BX19" s="241"/>
      <c r="BY19" s="241"/>
      <c r="BZ19" s="244"/>
      <c r="CA19" s="244"/>
      <c r="CB19" s="291">
        <v>513903.28</v>
      </c>
      <c r="CC19" s="245" t="s">
        <v>641</v>
      </c>
      <c r="CD19" s="241">
        <v>0</v>
      </c>
      <c r="CE19" s="241">
        <v>591790.43999999994</v>
      </c>
      <c r="CF19" s="241">
        <v>6239300</v>
      </c>
      <c r="CG19" s="241">
        <v>591790.43999999994</v>
      </c>
      <c r="CH19" s="241">
        <v>6239300</v>
      </c>
      <c r="CI19" s="246" t="s">
        <v>634</v>
      </c>
      <c r="CJ19" s="247">
        <v>3404588.38</v>
      </c>
      <c r="CK19" s="247">
        <v>2812797.94</v>
      </c>
      <c r="CL19" s="247">
        <v>5638490</v>
      </c>
      <c r="CM19" s="247">
        <v>0</v>
      </c>
    </row>
    <row r="20" spans="1:91" x14ac:dyDescent="0.25">
      <c r="A20" s="231" t="s">
        <v>673</v>
      </c>
      <c r="B20" s="232" t="s">
        <v>674</v>
      </c>
      <c r="C20" s="232" t="s">
        <v>675</v>
      </c>
      <c r="D20" s="233"/>
      <c r="E20" s="234">
        <v>1298330</v>
      </c>
      <c r="F20" s="235">
        <v>1298330</v>
      </c>
      <c r="G20" s="236"/>
      <c r="H20" s="104"/>
      <c r="I20" s="237">
        <v>1298330</v>
      </c>
      <c r="J20" s="238"/>
      <c r="K20" s="239"/>
      <c r="L20" s="8">
        <v>1067832.49</v>
      </c>
      <c r="M20" s="240">
        <v>913330</v>
      </c>
      <c r="N20" s="72"/>
      <c r="O20" s="100"/>
      <c r="P20" s="9">
        <f t="shared" si="13"/>
        <v>385000</v>
      </c>
      <c r="Q20" s="9">
        <v>385000</v>
      </c>
      <c r="R20" s="9">
        <f t="shared" si="15"/>
        <v>0</v>
      </c>
      <c r="S20" s="152">
        <v>46142</v>
      </c>
      <c r="T20" s="10"/>
      <c r="U20" s="23">
        <f t="shared" si="16"/>
        <v>0.8493980817448239</v>
      </c>
      <c r="V20" s="11">
        <f t="shared" si="17"/>
        <v>1102799.0114717572</v>
      </c>
      <c r="W20" s="11">
        <f t="shared" si="18"/>
        <v>1102799.01</v>
      </c>
      <c r="X20" s="8">
        <v>775780.75</v>
      </c>
      <c r="Y20" s="9">
        <f t="shared" si="19"/>
        <v>327018.26</v>
      </c>
      <c r="Z20" s="70">
        <v>327018.26</v>
      </c>
      <c r="AA20" s="71"/>
      <c r="AB20" s="108"/>
      <c r="AC20" s="9">
        <v>385000</v>
      </c>
      <c r="AD20" s="9">
        <f t="shared" si="22"/>
        <v>-57981.739999999991</v>
      </c>
      <c r="AE20" s="10"/>
      <c r="AF20" s="24">
        <v>3.4986399028453637E-2</v>
      </c>
      <c r="AG20" s="11">
        <v>41311.870000000003</v>
      </c>
      <c r="AH20" s="8">
        <v>41311.870000000003</v>
      </c>
      <c r="AI20" s="9">
        <v>-39866.516431568401</v>
      </c>
      <c r="AJ20" s="9">
        <v>0</v>
      </c>
      <c r="AK20" s="10"/>
      <c r="AL20" s="11">
        <f t="shared" si="24"/>
        <v>1061487.1399999999</v>
      </c>
      <c r="AM20" s="8">
        <v>734468.88</v>
      </c>
      <c r="AN20" s="9">
        <f t="shared" si="26"/>
        <v>366884.77643156843</v>
      </c>
      <c r="AO20" s="9">
        <f t="shared" si="27"/>
        <v>327018.26</v>
      </c>
      <c r="AP20" s="10"/>
      <c r="AQ20" s="25">
        <f t="shared" si="28"/>
        <v>195530.99</v>
      </c>
      <c r="AR20" s="25">
        <f t="shared" si="29"/>
        <v>137549.25</v>
      </c>
      <c r="AS20" s="25">
        <f t="shared" si="30"/>
        <v>57981.739999999991</v>
      </c>
      <c r="AT20" s="10"/>
      <c r="AU20" s="12">
        <v>685017</v>
      </c>
      <c r="AV20" s="12">
        <f t="shared" si="31"/>
        <v>417782.01</v>
      </c>
      <c r="AW20" s="12" t="str">
        <f t="shared" si="32"/>
        <v xml:space="preserve"> </v>
      </c>
      <c r="AX20" s="241"/>
      <c r="AY20" s="242"/>
      <c r="AZ20" s="241"/>
      <c r="BA20" s="241"/>
      <c r="BB20" s="243"/>
      <c r="BC20" s="242" t="s">
        <v>630</v>
      </c>
      <c r="BD20" s="242" t="s">
        <v>630</v>
      </c>
      <c r="BE20" s="15">
        <v>1298330</v>
      </c>
      <c r="BF20" s="15">
        <v>913330</v>
      </c>
      <c r="BG20" s="15">
        <v>327018.26</v>
      </c>
      <c r="BH20" s="15">
        <v>1298330</v>
      </c>
      <c r="BI20" s="15">
        <v>913330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385000</v>
      </c>
      <c r="BP20" s="241"/>
      <c r="BQ20" s="241"/>
      <c r="BR20" s="241"/>
      <c r="BS20" s="241"/>
      <c r="BT20" s="294"/>
      <c r="BU20" s="294"/>
      <c r="BV20" s="294"/>
      <c r="BW20" s="294"/>
      <c r="BX20" s="241"/>
      <c r="BY20" s="241"/>
      <c r="BZ20" s="244"/>
      <c r="CA20" s="244"/>
      <c r="CB20" s="291">
        <v>327018.26</v>
      </c>
      <c r="CC20" s="245" t="s">
        <v>641</v>
      </c>
      <c r="CD20" s="241">
        <v>0</v>
      </c>
      <c r="CE20" s="241">
        <v>41311.870000000003</v>
      </c>
      <c r="CF20" s="241">
        <v>1180798</v>
      </c>
      <c r="CG20" s="241">
        <v>41311.870000000003</v>
      </c>
      <c r="CH20" s="241">
        <v>1180798</v>
      </c>
      <c r="CI20" s="246" t="s">
        <v>634</v>
      </c>
      <c r="CJ20" s="247">
        <v>775780.75</v>
      </c>
      <c r="CK20" s="247">
        <v>734468.88</v>
      </c>
      <c r="CL20" s="247">
        <v>685017</v>
      </c>
      <c r="CM20" s="247">
        <v>0</v>
      </c>
    </row>
    <row r="21" spans="1:91" x14ac:dyDescent="0.25">
      <c r="A21" s="231" t="s">
        <v>676</v>
      </c>
      <c r="B21" s="232" t="s">
        <v>677</v>
      </c>
      <c r="C21" s="232" t="s">
        <v>635</v>
      </c>
      <c r="D21" s="233"/>
      <c r="E21" s="234">
        <v>0</v>
      </c>
      <c r="F21" s="235">
        <v>0</v>
      </c>
      <c r="G21" s="236"/>
      <c r="H21" s="104"/>
      <c r="I21" s="237">
        <f t="shared" si="11"/>
        <v>0</v>
      </c>
      <c r="J21" s="238"/>
      <c r="K21" s="239"/>
      <c r="L21" s="8">
        <v>0</v>
      </c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>
        <f t="shared" si="16"/>
        <v>0</v>
      </c>
      <c r="V21" s="11">
        <f t="shared" si="17"/>
        <v>0</v>
      </c>
      <c r="W21" s="11">
        <f t="shared" si="18"/>
        <v>0</v>
      </c>
      <c r="X21" s="8">
        <v>0</v>
      </c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>
        <f t="shared" si="24"/>
        <v>0</v>
      </c>
      <c r="AM21" s="8">
        <v>0</v>
      </c>
      <c r="AN21" s="9">
        <f t="shared" si="26"/>
        <v>0</v>
      </c>
      <c r="AO21" s="9">
        <f t="shared" si="27"/>
        <v>0</v>
      </c>
      <c r="AP21" s="10"/>
      <c r="AQ21" s="25">
        <f t="shared" si="28"/>
        <v>0</v>
      </c>
      <c r="AR21" s="25">
        <f t="shared" si="29"/>
        <v>0</v>
      </c>
      <c r="AS21" s="25">
        <f t="shared" si="30"/>
        <v>0</v>
      </c>
      <c r="AT21" s="10"/>
      <c r="AU21" s="12">
        <v>0</v>
      </c>
      <c r="AV21" s="12">
        <f t="shared" si="31"/>
        <v>0</v>
      </c>
      <c r="AW21" s="12">
        <f t="shared" si="32"/>
        <v>0</v>
      </c>
      <c r="AX21" s="241"/>
      <c r="AY21" s="242"/>
      <c r="AZ21" s="241"/>
      <c r="BA21" s="241"/>
      <c r="BB21" s="243"/>
      <c r="BC21" s="242"/>
      <c r="BD21" s="242"/>
      <c r="BE21" s="241">
        <v>0</v>
      </c>
      <c r="BF21" s="241">
        <v>0</v>
      </c>
      <c r="BG21" s="241">
        <v>0</v>
      </c>
      <c r="BH21" s="241">
        <v>0</v>
      </c>
      <c r="BI21" s="241">
        <v>0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0</v>
      </c>
      <c r="BP21" s="241"/>
      <c r="BQ21" s="241"/>
      <c r="BR21" s="241"/>
      <c r="BS21" s="241"/>
      <c r="BT21" s="294"/>
      <c r="BU21" s="294"/>
      <c r="BV21" s="294"/>
      <c r="BW21" s="294"/>
      <c r="BX21" s="241"/>
      <c r="BY21" s="241"/>
      <c r="BZ21" s="244"/>
      <c r="CA21" s="244"/>
      <c r="CB21" s="244"/>
      <c r="CC21" s="245"/>
      <c r="CD21" s="241">
        <v>0</v>
      </c>
      <c r="CE21" s="241">
        <v>0</v>
      </c>
      <c r="CF21" s="241">
        <v>0</v>
      </c>
      <c r="CG21" s="241">
        <v>0</v>
      </c>
      <c r="CH21" s="241">
        <v>0</v>
      </c>
      <c r="CI21" s="246" t="s">
        <v>634</v>
      </c>
      <c r="CJ21" s="247">
        <v>0</v>
      </c>
      <c r="CK21" s="247">
        <v>0</v>
      </c>
      <c r="CL21" s="247">
        <v>0</v>
      </c>
      <c r="CM21" s="247">
        <v>0</v>
      </c>
    </row>
    <row r="22" spans="1:91" x14ac:dyDescent="0.25">
      <c r="A22" s="231" t="s">
        <v>678</v>
      </c>
      <c r="B22" s="232" t="s">
        <v>679</v>
      </c>
      <c r="C22" s="232" t="s">
        <v>642</v>
      </c>
      <c r="D22" s="233"/>
      <c r="E22" s="234">
        <v>1198273.02</v>
      </c>
      <c r="F22" s="235">
        <v>1198273.02</v>
      </c>
      <c r="G22" s="236"/>
      <c r="H22" s="104"/>
      <c r="I22" s="237">
        <v>1230131</v>
      </c>
      <c r="J22" s="238"/>
      <c r="K22" s="239"/>
      <c r="L22" s="8">
        <v>1077411.67</v>
      </c>
      <c r="M22" s="240">
        <v>1080131</v>
      </c>
      <c r="N22" s="71"/>
      <c r="O22" s="100"/>
      <c r="P22" s="9">
        <f t="shared" si="13"/>
        <v>150000</v>
      </c>
      <c r="Q22" s="9">
        <v>90000</v>
      </c>
      <c r="R22" s="9">
        <f t="shared" si="15"/>
        <v>60000</v>
      </c>
      <c r="S22" s="152">
        <v>46168</v>
      </c>
      <c r="T22" s="10"/>
      <c r="U22" s="23">
        <f t="shared" si="16"/>
        <v>0.85451718356384554</v>
      </c>
      <c r="V22" s="11">
        <f t="shared" si="17"/>
        <v>1051168.0775345769</v>
      </c>
      <c r="W22" s="11">
        <f t="shared" si="18"/>
        <v>1051200.02</v>
      </c>
      <c r="X22" s="8">
        <v>922990.5</v>
      </c>
      <c r="Y22" s="9">
        <f t="shared" si="19"/>
        <v>128209.52000000002</v>
      </c>
      <c r="Z22" s="70">
        <v>128209.52</v>
      </c>
      <c r="AA22" s="71"/>
      <c r="AB22" s="108"/>
      <c r="AC22" s="9">
        <v>90000</v>
      </c>
      <c r="AD22" s="9">
        <f t="shared" si="22"/>
        <v>38209.520000000004</v>
      </c>
      <c r="AE22" s="10"/>
      <c r="AF22" s="24">
        <v>4.7434536234153522E-3</v>
      </c>
      <c r="AG22" s="11">
        <v>5513.06</v>
      </c>
      <c r="AH22" s="8">
        <v>5513.06</v>
      </c>
      <c r="AI22" s="9">
        <v>-5486.9090555668945</v>
      </c>
      <c r="AJ22" s="9">
        <v>0</v>
      </c>
      <c r="AK22" s="10"/>
      <c r="AL22" s="11">
        <f t="shared" si="24"/>
        <v>1045686.96</v>
      </c>
      <c r="AM22" s="8">
        <v>917477.44</v>
      </c>
      <c r="AN22" s="9">
        <f t="shared" si="26"/>
        <v>133696.4290555669</v>
      </c>
      <c r="AO22" s="9">
        <f t="shared" si="27"/>
        <v>128209.52</v>
      </c>
      <c r="AP22" s="10"/>
      <c r="AQ22" s="25">
        <f t="shared" si="28"/>
        <v>178930.97999999998</v>
      </c>
      <c r="AR22" s="25">
        <f t="shared" si="29"/>
        <v>157140.5</v>
      </c>
      <c r="AS22" s="25">
        <f t="shared" si="30"/>
        <v>21790.479999999996</v>
      </c>
      <c r="AT22" s="10"/>
      <c r="AU22" s="12">
        <v>1198273.02</v>
      </c>
      <c r="AV22" s="12" t="str">
        <f t="shared" si="31"/>
        <v xml:space="preserve"> </v>
      </c>
      <c r="AW22" s="12">
        <f t="shared" si="32"/>
        <v>147073</v>
      </c>
      <c r="AX22" s="241"/>
      <c r="AY22" s="242"/>
      <c r="AZ22" s="241"/>
      <c r="BA22" s="241"/>
      <c r="BB22" s="243"/>
      <c r="BC22" s="242" t="s">
        <v>630</v>
      </c>
      <c r="BD22" s="242" t="s">
        <v>630</v>
      </c>
      <c r="BE22" s="15">
        <v>1230131</v>
      </c>
      <c r="BF22" s="15">
        <v>1080131</v>
      </c>
      <c r="BG22" s="15">
        <v>128209.52</v>
      </c>
      <c r="BH22" s="15">
        <v>1230131</v>
      </c>
      <c r="BI22" s="15">
        <v>1080131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62974</v>
      </c>
      <c r="BP22" s="241"/>
      <c r="BQ22" s="241"/>
      <c r="BR22" s="241"/>
      <c r="BS22" s="241"/>
      <c r="BT22" s="294"/>
      <c r="BU22" s="294"/>
      <c r="BV22" s="294"/>
      <c r="BW22" s="294"/>
      <c r="BX22" s="241"/>
      <c r="BY22" s="241"/>
      <c r="BZ22" s="244"/>
      <c r="CA22" s="244"/>
      <c r="CB22" s="291">
        <v>128209.52</v>
      </c>
      <c r="CC22" s="245" t="s">
        <v>641</v>
      </c>
      <c r="CD22" s="241">
        <v>0</v>
      </c>
      <c r="CE22" s="241">
        <v>5513.06</v>
      </c>
      <c r="CF22" s="241">
        <v>1162246</v>
      </c>
      <c r="CG22" s="241">
        <v>5513.06</v>
      </c>
      <c r="CH22" s="241">
        <v>1162246</v>
      </c>
      <c r="CI22" s="246" t="s">
        <v>634</v>
      </c>
      <c r="CJ22" s="247">
        <v>922990.5</v>
      </c>
      <c r="CK22" s="247">
        <v>917477.44</v>
      </c>
      <c r="CL22" s="247">
        <v>1198273.02</v>
      </c>
      <c r="CM22" s="247">
        <v>0</v>
      </c>
    </row>
    <row r="23" spans="1:91" x14ac:dyDescent="0.25">
      <c r="A23" s="231" t="s">
        <v>680</v>
      </c>
      <c r="B23" s="232" t="s">
        <v>681</v>
      </c>
      <c r="C23" s="232" t="s">
        <v>642</v>
      </c>
      <c r="D23" s="233"/>
      <c r="E23" s="234">
        <v>30413570</v>
      </c>
      <c r="F23" s="235">
        <v>30413570</v>
      </c>
      <c r="G23" s="236"/>
      <c r="H23" s="104"/>
      <c r="I23" s="237">
        <v>28550624.699999999</v>
      </c>
      <c r="J23" s="238"/>
      <c r="K23" s="239"/>
      <c r="L23" s="8">
        <v>28038021.100000001</v>
      </c>
      <c r="M23" s="240">
        <v>26179781.699999999</v>
      </c>
      <c r="N23" s="71"/>
      <c r="O23" s="100"/>
      <c r="P23" s="9">
        <f t="shared" si="13"/>
        <v>2370843</v>
      </c>
      <c r="Q23" s="9">
        <v>2370843</v>
      </c>
      <c r="R23" s="9">
        <f t="shared" si="15"/>
        <v>0</v>
      </c>
      <c r="S23" s="152">
        <v>46478</v>
      </c>
      <c r="T23" s="10"/>
      <c r="U23" s="23">
        <f t="shared" si="16"/>
        <v>0.10637203518011001</v>
      </c>
      <c r="V23" s="11">
        <f t="shared" si="17"/>
        <v>3036988.055002518</v>
      </c>
      <c r="W23" s="11">
        <f t="shared" si="18"/>
        <v>2784796.66</v>
      </c>
      <c r="X23" s="8">
        <v>2784796.66</v>
      </c>
      <c r="Y23" s="9">
        <f t="shared" si="19"/>
        <v>0</v>
      </c>
      <c r="Z23" s="70"/>
      <c r="AA23" s="71"/>
      <c r="AB23" s="108"/>
      <c r="AC23" s="9">
        <v>2370843</v>
      </c>
      <c r="AD23" s="9">
        <f t="shared" si="22"/>
        <v>-2370843</v>
      </c>
      <c r="AE23" s="10"/>
      <c r="AF23" s="24">
        <v>3.1468074747562711E-5</v>
      </c>
      <c r="AG23" s="11">
        <v>882.45</v>
      </c>
      <c r="AH23" s="8">
        <v>882.45</v>
      </c>
      <c r="AI23" s="9">
        <v>-882.4222309974391</v>
      </c>
      <c r="AJ23" s="9">
        <v>0</v>
      </c>
      <c r="AK23" s="10"/>
      <c r="AL23" s="11">
        <f t="shared" si="24"/>
        <v>2783914.21</v>
      </c>
      <c r="AM23" s="8">
        <v>2783914.21</v>
      </c>
      <c r="AN23" s="9">
        <f t="shared" si="26"/>
        <v>882.4222309974391</v>
      </c>
      <c r="AO23" s="9">
        <f t="shared" si="27"/>
        <v>0</v>
      </c>
      <c r="AP23" s="10"/>
      <c r="AQ23" s="25">
        <f t="shared" si="28"/>
        <v>25765828.039999999</v>
      </c>
      <c r="AR23" s="25">
        <f t="shared" si="29"/>
        <v>23394985.039999999</v>
      </c>
      <c r="AS23" s="25">
        <f t="shared" si="30"/>
        <v>2370843</v>
      </c>
      <c r="AT23" s="10"/>
      <c r="AU23" s="12">
        <v>3075805.95</v>
      </c>
      <c r="AV23" s="12" t="str">
        <f t="shared" si="31"/>
        <v xml:space="preserve"> </v>
      </c>
      <c r="AW23" s="12">
        <f t="shared" si="32"/>
        <v>291009.29000000004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28550624.699999999</v>
      </c>
      <c r="BF23" s="15">
        <v>26179781.699999999</v>
      </c>
      <c r="BG23" s="15"/>
      <c r="BH23" s="15">
        <v>28550624.699999999</v>
      </c>
      <c r="BI23" s="15">
        <v>26179781.699999999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2370843</v>
      </c>
      <c r="BP23" s="241"/>
      <c r="BQ23" s="241"/>
      <c r="BR23" s="241"/>
      <c r="BS23" s="241"/>
      <c r="BT23" s="294"/>
      <c r="BU23" s="294"/>
      <c r="BV23" s="294"/>
      <c r="BW23" s="294"/>
      <c r="BX23" s="241"/>
      <c r="BY23" s="241"/>
      <c r="BZ23" s="244"/>
      <c r="CA23" s="244"/>
      <c r="CB23" s="291"/>
      <c r="CC23" s="245" t="s">
        <v>641</v>
      </c>
      <c r="CD23" s="241">
        <v>0</v>
      </c>
      <c r="CE23" s="241">
        <v>882.45</v>
      </c>
      <c r="CF23" s="241">
        <v>28042707</v>
      </c>
      <c r="CG23" s="241">
        <v>882.45</v>
      </c>
      <c r="CH23" s="241">
        <v>28042707</v>
      </c>
      <c r="CI23" s="246" t="s">
        <v>634</v>
      </c>
      <c r="CJ23" s="247">
        <v>2784796.66</v>
      </c>
      <c r="CK23" s="247">
        <v>2783914.21</v>
      </c>
      <c r="CL23" s="247">
        <v>3075805.95</v>
      </c>
      <c r="CM23" s="247">
        <v>0</v>
      </c>
    </row>
    <row r="24" spans="1:91" x14ac:dyDescent="0.25">
      <c r="A24" s="231" t="s">
        <v>682</v>
      </c>
      <c r="B24" s="232" t="s">
        <v>683</v>
      </c>
      <c r="C24" s="232" t="s">
        <v>642</v>
      </c>
      <c r="D24" s="233"/>
      <c r="E24" s="234">
        <v>1524766</v>
      </c>
      <c r="F24" s="235">
        <v>1524766</v>
      </c>
      <c r="G24" s="236"/>
      <c r="H24" s="104"/>
      <c r="I24" s="237">
        <v>1524766</v>
      </c>
      <c r="J24" s="238"/>
      <c r="K24" s="239"/>
      <c r="L24" s="8">
        <v>1366049.13</v>
      </c>
      <c r="M24" s="240">
        <v>1393326</v>
      </c>
      <c r="N24" s="71"/>
      <c r="O24" s="100"/>
      <c r="P24" s="9">
        <f t="shared" si="13"/>
        <v>131440</v>
      </c>
      <c r="Q24" s="9">
        <v>131440</v>
      </c>
      <c r="R24" s="9">
        <f t="shared" si="15"/>
        <v>0</v>
      </c>
      <c r="S24" s="152">
        <v>46172</v>
      </c>
      <c r="T24" s="10"/>
      <c r="U24" s="23">
        <f t="shared" si="16"/>
        <v>3.5938445130572455E-2</v>
      </c>
      <c r="V24" s="11">
        <f t="shared" si="17"/>
        <v>54797.719227962443</v>
      </c>
      <c r="W24" s="11">
        <f t="shared" si="18"/>
        <v>50073.97</v>
      </c>
      <c r="X24" s="8">
        <v>50073.97</v>
      </c>
      <c r="Y24" s="9">
        <f t="shared" si="19"/>
        <v>0</v>
      </c>
      <c r="Z24" s="70"/>
      <c r="AA24" s="71"/>
      <c r="AB24" s="108"/>
      <c r="AC24" s="9">
        <v>131440</v>
      </c>
      <c r="AD24" s="9">
        <f t="shared" si="22"/>
        <v>-131440</v>
      </c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>
        <f t="shared" si="24"/>
        <v>50073.97</v>
      </c>
      <c r="AM24" s="8">
        <v>50073.97</v>
      </c>
      <c r="AN24" s="9">
        <f t="shared" si="26"/>
        <v>0</v>
      </c>
      <c r="AO24" s="9">
        <f t="shared" si="27"/>
        <v>0</v>
      </c>
      <c r="AP24" s="10"/>
      <c r="AQ24" s="25">
        <f t="shared" si="28"/>
        <v>1474692.03</v>
      </c>
      <c r="AR24" s="25">
        <f t="shared" si="29"/>
        <v>1343252.03</v>
      </c>
      <c r="AS24" s="25">
        <f t="shared" si="30"/>
        <v>131440</v>
      </c>
      <c r="AT24" s="10"/>
      <c r="AU24" s="12">
        <v>0</v>
      </c>
      <c r="AV24" s="12">
        <f t="shared" si="31"/>
        <v>50073.97</v>
      </c>
      <c r="AW24" s="12" t="str">
        <f t="shared" si="32"/>
        <v xml:space="preserve"> 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1524766</v>
      </c>
      <c r="BF24" s="15">
        <v>1393326</v>
      </c>
      <c r="BG24" s="15"/>
      <c r="BH24" s="15">
        <v>1524766</v>
      </c>
      <c r="BI24" s="15">
        <v>1393326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131440</v>
      </c>
      <c r="BP24" s="241"/>
      <c r="BQ24" s="241"/>
      <c r="BR24" s="241"/>
      <c r="BS24" s="241"/>
      <c r="BT24" s="294"/>
      <c r="BU24" s="294"/>
      <c r="BV24" s="294"/>
      <c r="BW24" s="294"/>
      <c r="BX24" s="241"/>
      <c r="BY24" s="241"/>
      <c r="BZ24" s="244"/>
      <c r="CA24" s="244"/>
      <c r="CB24" s="291"/>
      <c r="CC24" s="245" t="s">
        <v>641</v>
      </c>
      <c r="CD24" s="241">
        <v>0</v>
      </c>
      <c r="CE24" s="241">
        <v>0</v>
      </c>
      <c r="CF24" s="241">
        <v>0</v>
      </c>
      <c r="CG24" s="241">
        <v>0</v>
      </c>
      <c r="CH24" s="241">
        <v>0</v>
      </c>
      <c r="CI24" s="246" t="s">
        <v>634</v>
      </c>
      <c r="CJ24" s="247">
        <v>50073.97</v>
      </c>
      <c r="CK24" s="247">
        <v>50073.97</v>
      </c>
      <c r="CL24" s="247">
        <v>0</v>
      </c>
      <c r="CM24" s="247">
        <v>0</v>
      </c>
    </row>
    <row r="25" spans="1:91" x14ac:dyDescent="0.25">
      <c r="A25" s="231" t="s">
        <v>684</v>
      </c>
      <c r="B25" s="232" t="s">
        <v>685</v>
      </c>
      <c r="C25" s="232" t="s">
        <v>686</v>
      </c>
      <c r="D25" s="233"/>
      <c r="E25" s="234">
        <v>0</v>
      </c>
      <c r="F25" s="235">
        <v>0</v>
      </c>
      <c r="G25" s="236"/>
      <c r="H25" s="104"/>
      <c r="I25" s="237">
        <f t="shared" si="11"/>
        <v>0</v>
      </c>
      <c r="J25" s="248"/>
      <c r="K25" s="239"/>
      <c r="L25" s="8">
        <v>0</v>
      </c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>
        <f t="shared" si="16"/>
        <v>0</v>
      </c>
      <c r="V25" s="11">
        <f t="shared" si="17"/>
        <v>0</v>
      </c>
      <c r="W25" s="11">
        <f t="shared" si="18"/>
        <v>0</v>
      </c>
      <c r="X25" s="8">
        <v>0</v>
      </c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>
        <f t="shared" si="24"/>
        <v>0</v>
      </c>
      <c r="AM25" s="8">
        <v>0</v>
      </c>
      <c r="AN25" s="9">
        <f t="shared" si="26"/>
        <v>0</v>
      </c>
      <c r="AO25" s="9">
        <f t="shared" si="27"/>
        <v>0</v>
      </c>
      <c r="AP25" s="10"/>
      <c r="AQ25" s="25">
        <f t="shared" si="28"/>
        <v>0</v>
      </c>
      <c r="AR25" s="25">
        <f t="shared" si="29"/>
        <v>0</v>
      </c>
      <c r="AS25" s="25">
        <f t="shared" si="30"/>
        <v>0</v>
      </c>
      <c r="AT25" s="10"/>
      <c r="AU25" s="12">
        <v>0</v>
      </c>
      <c r="AV25" s="12">
        <f t="shared" si="31"/>
        <v>0</v>
      </c>
      <c r="AW25" s="12">
        <f t="shared" si="32"/>
        <v>0</v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0</v>
      </c>
      <c r="BP25" s="241"/>
      <c r="BQ25" s="241"/>
      <c r="BR25" s="241"/>
      <c r="BS25" s="241"/>
      <c r="BT25" s="294"/>
      <c r="BU25" s="294"/>
      <c r="BV25" s="294"/>
      <c r="BW25" s="294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634</v>
      </c>
      <c r="CJ25" s="247">
        <v>0</v>
      </c>
      <c r="CK25" s="247">
        <v>0</v>
      </c>
      <c r="CL25" s="247">
        <v>0</v>
      </c>
      <c r="CM25" s="247">
        <v>0</v>
      </c>
    </row>
    <row r="26" spans="1:91" x14ac:dyDescent="0.25">
      <c r="A26" s="231" t="s">
        <v>687</v>
      </c>
      <c r="B26" s="232" t="s">
        <v>688</v>
      </c>
      <c r="C26" s="232" t="s">
        <v>686</v>
      </c>
      <c r="D26" s="233"/>
      <c r="E26" s="234">
        <v>0</v>
      </c>
      <c r="F26" s="235">
        <v>0</v>
      </c>
      <c r="G26" s="236"/>
      <c r="H26" s="104"/>
      <c r="I26" s="237">
        <f t="shared" si="11"/>
        <v>0</v>
      </c>
      <c r="J26" s="248"/>
      <c r="K26" s="239"/>
      <c r="L26" s="8">
        <v>0</v>
      </c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>
        <f t="shared" si="16"/>
        <v>0</v>
      </c>
      <c r="V26" s="11">
        <f t="shared" si="17"/>
        <v>0</v>
      </c>
      <c r="W26" s="11">
        <f t="shared" si="18"/>
        <v>0</v>
      </c>
      <c r="X26" s="8">
        <v>0</v>
      </c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>
        <f t="shared" si="24"/>
        <v>0</v>
      </c>
      <c r="AM26" s="8">
        <v>0</v>
      </c>
      <c r="AN26" s="9">
        <f t="shared" si="26"/>
        <v>0</v>
      </c>
      <c r="AO26" s="9">
        <f t="shared" si="27"/>
        <v>0</v>
      </c>
      <c r="AP26" s="10"/>
      <c r="AQ26" s="25">
        <f t="shared" si="28"/>
        <v>0</v>
      </c>
      <c r="AR26" s="25">
        <f t="shared" si="29"/>
        <v>0</v>
      </c>
      <c r="AS26" s="25">
        <f t="shared" si="30"/>
        <v>0</v>
      </c>
      <c r="AT26" s="10"/>
      <c r="AU26" s="12">
        <v>0</v>
      </c>
      <c r="AV26" s="12">
        <f t="shared" si="31"/>
        <v>0</v>
      </c>
      <c r="AW26" s="12">
        <f t="shared" si="32"/>
        <v>0</v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0</v>
      </c>
      <c r="BP26" s="241"/>
      <c r="BQ26" s="241"/>
      <c r="BR26" s="241"/>
      <c r="BS26" s="241"/>
      <c r="BT26" s="294"/>
      <c r="BU26" s="294"/>
      <c r="BV26" s="294"/>
      <c r="BW26" s="294"/>
      <c r="BX26" s="241"/>
      <c r="BY26" s="241"/>
      <c r="BZ26" s="244"/>
      <c r="CA26" s="244"/>
      <c r="CB26" s="244"/>
      <c r="CC26" s="245"/>
      <c r="CD26" s="241">
        <v>0</v>
      </c>
      <c r="CE26" s="241">
        <v>0</v>
      </c>
      <c r="CF26" s="241">
        <v>0</v>
      </c>
      <c r="CG26" s="241">
        <v>0</v>
      </c>
      <c r="CH26" s="241">
        <v>0</v>
      </c>
      <c r="CI26" s="246" t="s">
        <v>634</v>
      </c>
      <c r="CJ26" s="247">
        <v>0</v>
      </c>
      <c r="CK26" s="247">
        <v>0</v>
      </c>
      <c r="CL26" s="247">
        <v>0</v>
      </c>
      <c r="CM26" s="247">
        <v>0</v>
      </c>
    </row>
    <row r="27" spans="1:91" x14ac:dyDescent="0.25">
      <c r="A27" s="231" t="s">
        <v>689</v>
      </c>
      <c r="B27" s="232" t="s">
        <v>690</v>
      </c>
      <c r="C27" s="232" t="s">
        <v>655</v>
      </c>
      <c r="D27" s="233"/>
      <c r="E27" s="234">
        <v>0</v>
      </c>
      <c r="F27" s="235">
        <v>0</v>
      </c>
      <c r="G27" s="236"/>
      <c r="H27" s="104"/>
      <c r="I27" s="237">
        <f t="shared" si="11"/>
        <v>0</v>
      </c>
      <c r="J27" s="238"/>
      <c r="K27" s="239"/>
      <c r="L27" s="8">
        <v>0</v>
      </c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>
        <f t="shared" si="16"/>
        <v>0</v>
      </c>
      <c r="V27" s="11">
        <f t="shared" si="17"/>
        <v>0</v>
      </c>
      <c r="W27" s="11">
        <f t="shared" si="18"/>
        <v>0</v>
      </c>
      <c r="X27" s="8">
        <v>0</v>
      </c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>
        <f t="shared" si="24"/>
        <v>0</v>
      </c>
      <c r="AM27" s="8">
        <v>0</v>
      </c>
      <c r="AN27" s="9">
        <f t="shared" si="26"/>
        <v>0</v>
      </c>
      <c r="AO27" s="9">
        <f t="shared" si="27"/>
        <v>0</v>
      </c>
      <c r="AP27" s="10"/>
      <c r="AQ27" s="25">
        <f t="shared" si="28"/>
        <v>0</v>
      </c>
      <c r="AR27" s="25">
        <f t="shared" si="29"/>
        <v>0</v>
      </c>
      <c r="AS27" s="25">
        <f t="shared" si="30"/>
        <v>0</v>
      </c>
      <c r="AT27" s="10"/>
      <c r="AU27" s="12">
        <v>0</v>
      </c>
      <c r="AV27" s="12">
        <f t="shared" si="31"/>
        <v>0</v>
      </c>
      <c r="AW27" s="12">
        <f t="shared" si="32"/>
        <v>0</v>
      </c>
      <c r="AX27" s="241"/>
      <c r="AY27" s="242"/>
      <c r="AZ27" s="241"/>
      <c r="BA27" s="241"/>
      <c r="BB27" s="243"/>
      <c r="BC27" s="242"/>
      <c r="BD27" s="242"/>
      <c r="BE27" s="241">
        <v>0</v>
      </c>
      <c r="BF27" s="241">
        <v>0</v>
      </c>
      <c r="BG27" s="241">
        <v>0</v>
      </c>
      <c r="BH27" s="241">
        <v>0</v>
      </c>
      <c r="BI27" s="241">
        <v>0</v>
      </c>
      <c r="BJ27" s="241">
        <v>0</v>
      </c>
      <c r="BK27" s="241">
        <v>0</v>
      </c>
      <c r="BL27" s="241"/>
      <c r="BM27" s="241">
        <v>1</v>
      </c>
      <c r="BN27" s="241">
        <v>0</v>
      </c>
      <c r="BO27" s="241">
        <v>0</v>
      </c>
      <c r="BP27" s="241"/>
      <c r="BQ27" s="241"/>
      <c r="BR27" s="241"/>
      <c r="BS27" s="241"/>
      <c r="BT27" s="294"/>
      <c r="BU27" s="294"/>
      <c r="BV27" s="294"/>
      <c r="BW27" s="294"/>
      <c r="BX27" s="241"/>
      <c r="BY27" s="241"/>
      <c r="BZ27" s="244"/>
      <c r="CA27" s="244"/>
      <c r="CB27" s="244"/>
      <c r="CC27" s="245"/>
      <c r="CD27" s="241">
        <v>0</v>
      </c>
      <c r="CE27" s="241">
        <v>0</v>
      </c>
      <c r="CF27" s="241">
        <v>0</v>
      </c>
      <c r="CG27" s="241">
        <v>0</v>
      </c>
      <c r="CH27" s="241">
        <v>0</v>
      </c>
      <c r="CI27" s="246" t="s">
        <v>634</v>
      </c>
      <c r="CJ27" s="247">
        <v>0</v>
      </c>
      <c r="CK27" s="247">
        <v>0</v>
      </c>
      <c r="CL27" s="247">
        <v>0</v>
      </c>
      <c r="CM27" s="247">
        <v>0</v>
      </c>
    </row>
    <row r="28" spans="1:91" x14ac:dyDescent="0.25">
      <c r="A28" s="231" t="s">
        <v>691</v>
      </c>
      <c r="B28" s="232" t="s">
        <v>692</v>
      </c>
      <c r="C28" s="232" t="s">
        <v>642</v>
      </c>
      <c r="D28" s="233"/>
      <c r="E28" s="234">
        <v>299780</v>
      </c>
      <c r="F28" s="235">
        <v>299780</v>
      </c>
      <c r="G28" s="236"/>
      <c r="H28" s="104"/>
      <c r="I28" s="237">
        <f t="shared" si="11"/>
        <v>299780</v>
      </c>
      <c r="J28" s="238"/>
      <c r="K28" s="239"/>
      <c r="L28" s="8">
        <v>306248.46999999997</v>
      </c>
      <c r="M28" s="240">
        <f t="shared" si="12"/>
        <v>306248.46999999997</v>
      </c>
      <c r="N28" s="238"/>
      <c r="O28" s="239"/>
      <c r="P28" s="9">
        <f t="shared" si="13"/>
        <v>-6468.4699999999721</v>
      </c>
      <c r="Q28" s="9">
        <f t="shared" si="14"/>
        <v>0</v>
      </c>
      <c r="R28" s="9">
        <f t="shared" si="15"/>
        <v>-6468.4699999999721</v>
      </c>
      <c r="S28" s="152"/>
      <c r="T28" s="10"/>
      <c r="U28" s="23">
        <f t="shared" si="16"/>
        <v>1.0184274553273687</v>
      </c>
      <c r="V28" s="11">
        <f t="shared" si="17"/>
        <v>305304.18255803856</v>
      </c>
      <c r="W28" s="11">
        <f t="shared" si="18"/>
        <v>305423.38</v>
      </c>
      <c r="X28" s="8">
        <v>311891.84999999998</v>
      </c>
      <c r="Y28" s="9">
        <f t="shared" si="19"/>
        <v>-6468.4699999999721</v>
      </c>
      <c r="Z28" s="70">
        <f t="shared" si="20"/>
        <v>-6468.4699999999721</v>
      </c>
      <c r="AA28" s="71"/>
      <c r="AB28" s="108"/>
      <c r="AC28" s="9">
        <f t="shared" si="21"/>
        <v>0</v>
      </c>
      <c r="AD28" s="9">
        <f t="shared" si="22"/>
        <v>-6468.4699999999721</v>
      </c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>
        <f t="shared" si="24"/>
        <v>305423.38</v>
      </c>
      <c r="AM28" s="8">
        <v>311891.84999999998</v>
      </c>
      <c r="AN28" s="9">
        <f t="shared" si="26"/>
        <v>-6468.4699999999721</v>
      </c>
      <c r="AO28" s="9">
        <f t="shared" si="27"/>
        <v>-6468.4699999999721</v>
      </c>
      <c r="AP28" s="10"/>
      <c r="AQ28" s="25">
        <f t="shared" si="28"/>
        <v>-5643.3800000000047</v>
      </c>
      <c r="AR28" s="25">
        <f t="shared" si="29"/>
        <v>-5643.3800000000047</v>
      </c>
      <c r="AS28" s="25">
        <f t="shared" si="30"/>
        <v>0</v>
      </c>
      <c r="AT28" s="10"/>
      <c r="AU28" s="12">
        <v>291620</v>
      </c>
      <c r="AV28" s="12">
        <f t="shared" si="31"/>
        <v>13803.380000000005</v>
      </c>
      <c r="AW28" s="12" t="str">
        <f t="shared" si="32"/>
        <v xml:space="preserve"> </v>
      </c>
      <c r="AX28" s="241"/>
      <c r="AY28" s="242"/>
      <c r="AZ28" s="241"/>
      <c r="BA28" s="241"/>
      <c r="BB28" s="243"/>
      <c r="BC28" s="242"/>
      <c r="BD28" s="242"/>
      <c r="BE28" s="241">
        <v>0</v>
      </c>
      <c r="BF28" s="241">
        <v>0</v>
      </c>
      <c r="BG28" s="241">
        <v>0</v>
      </c>
      <c r="BH28" s="241">
        <v>0</v>
      </c>
      <c r="BI28" s="241">
        <v>0</v>
      </c>
      <c r="BJ28" s="241">
        <v>0</v>
      </c>
      <c r="BK28" s="241">
        <v>0</v>
      </c>
      <c r="BL28" s="241"/>
      <c r="BM28" s="241">
        <v>1</v>
      </c>
      <c r="BN28" s="241">
        <v>0</v>
      </c>
      <c r="BO28" s="241">
        <v>-30000</v>
      </c>
      <c r="BP28" s="241"/>
      <c r="BQ28" s="241"/>
      <c r="BR28" s="241"/>
      <c r="BS28" s="241"/>
      <c r="BT28" s="294"/>
      <c r="BU28" s="294"/>
      <c r="BV28" s="294"/>
      <c r="BW28" s="294"/>
      <c r="BX28" s="241"/>
      <c r="BY28" s="241"/>
      <c r="BZ28" s="244"/>
      <c r="CA28" s="244"/>
      <c r="CB28" s="244"/>
      <c r="CC28" s="245"/>
      <c r="CD28" s="241">
        <v>0</v>
      </c>
      <c r="CE28" s="241">
        <v>0</v>
      </c>
      <c r="CF28" s="241">
        <v>0</v>
      </c>
      <c r="CG28" s="241">
        <v>0</v>
      </c>
      <c r="CH28" s="241">
        <v>0</v>
      </c>
      <c r="CI28" s="246" t="s">
        <v>634</v>
      </c>
      <c r="CJ28" s="247">
        <v>311891.84999999998</v>
      </c>
      <c r="CK28" s="247">
        <v>311891.84999999998</v>
      </c>
      <c r="CL28" s="247">
        <v>291620</v>
      </c>
      <c r="CM28" s="247">
        <v>0</v>
      </c>
    </row>
    <row r="29" spans="1:91" x14ac:dyDescent="0.25">
      <c r="A29" s="231" t="s">
        <v>693</v>
      </c>
      <c r="B29" s="232" t="s">
        <v>694</v>
      </c>
      <c r="C29" s="232" t="s">
        <v>695</v>
      </c>
      <c r="D29" s="233"/>
      <c r="E29" s="234">
        <v>0</v>
      </c>
      <c r="F29" s="235">
        <v>0</v>
      </c>
      <c r="G29" s="236"/>
      <c r="H29" s="104"/>
      <c r="I29" s="237">
        <f t="shared" si="11"/>
        <v>0</v>
      </c>
      <c r="J29" s="238"/>
      <c r="K29" s="239"/>
      <c r="L29" s="8">
        <v>512057.34</v>
      </c>
      <c r="M29" s="240">
        <f t="shared" si="12"/>
        <v>512057.34</v>
      </c>
      <c r="N29" s="71"/>
      <c r="O29" s="100"/>
      <c r="P29" s="9">
        <f t="shared" si="13"/>
        <v>-512057.34</v>
      </c>
      <c r="Q29" s="9">
        <f t="shared" si="14"/>
        <v>0</v>
      </c>
      <c r="R29" s="9">
        <f t="shared" si="15"/>
        <v>-512057.34</v>
      </c>
      <c r="S29" s="152"/>
      <c r="T29" s="10"/>
      <c r="U29" s="23">
        <f t="shared" si="16"/>
        <v>1</v>
      </c>
      <c r="V29" s="11">
        <f t="shared" si="17"/>
        <v>0</v>
      </c>
      <c r="W29" s="11">
        <f t="shared" si="18"/>
        <v>0</v>
      </c>
      <c r="X29" s="8">
        <v>512057.34</v>
      </c>
      <c r="Y29" s="9">
        <f t="shared" si="19"/>
        <v>-512057.34</v>
      </c>
      <c r="Z29" s="70">
        <f t="shared" si="20"/>
        <v>-512057.34</v>
      </c>
      <c r="AA29" s="71"/>
      <c r="AB29" s="108"/>
      <c r="AC29" s="9">
        <f t="shared" si="21"/>
        <v>0</v>
      </c>
      <c r="AD29" s="9">
        <f t="shared" si="22"/>
        <v>-512057.34</v>
      </c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>
        <f t="shared" si="24"/>
        <v>0</v>
      </c>
      <c r="AM29" s="8">
        <v>512057.34</v>
      </c>
      <c r="AN29" s="9">
        <f t="shared" si="26"/>
        <v>-512057.34</v>
      </c>
      <c r="AO29" s="9">
        <f t="shared" si="27"/>
        <v>-512057.34</v>
      </c>
      <c r="AP29" s="10"/>
      <c r="AQ29" s="25">
        <f t="shared" si="28"/>
        <v>0</v>
      </c>
      <c r="AR29" s="25">
        <f t="shared" si="29"/>
        <v>0</v>
      </c>
      <c r="AS29" s="25">
        <f t="shared" si="30"/>
        <v>0</v>
      </c>
      <c r="AT29" s="10"/>
      <c r="AU29" s="12">
        <v>532604.56999999995</v>
      </c>
      <c r="AV29" s="12" t="str">
        <f t="shared" si="31"/>
        <v xml:space="preserve"> </v>
      </c>
      <c r="AW29" s="12">
        <f t="shared" si="32"/>
        <v>532604.56999999995</v>
      </c>
      <c r="AX29" s="241"/>
      <c r="AY29" s="242"/>
      <c r="AZ29" s="241"/>
      <c r="BA29" s="241"/>
      <c r="BB29" s="243"/>
      <c r="BC29" s="242"/>
      <c r="BD29" s="242"/>
      <c r="BE29" s="241">
        <v>0</v>
      </c>
      <c r="BF29" s="241">
        <v>0</v>
      </c>
      <c r="BG29" s="241">
        <v>0</v>
      </c>
      <c r="BH29" s="241">
        <v>0</v>
      </c>
      <c r="BI29" s="241">
        <v>0</v>
      </c>
      <c r="BJ29" s="241">
        <v>0</v>
      </c>
      <c r="BK29" s="241">
        <v>0</v>
      </c>
      <c r="BL29" s="241"/>
      <c r="BM29" s="241">
        <v>1</v>
      </c>
      <c r="BN29" s="241">
        <v>0</v>
      </c>
      <c r="BO29" s="241">
        <v>16000</v>
      </c>
      <c r="BP29" s="241"/>
      <c r="BQ29" s="241"/>
      <c r="BR29" s="241"/>
      <c r="BS29" s="241"/>
      <c r="BT29" s="294"/>
      <c r="BU29" s="294"/>
      <c r="BV29" s="294"/>
      <c r="BW29" s="294"/>
      <c r="BX29" s="241"/>
      <c r="BY29" s="241"/>
      <c r="BZ29" s="244"/>
      <c r="CA29" s="244"/>
      <c r="CB29" s="244"/>
      <c r="CC29" s="245"/>
      <c r="CD29" s="241">
        <v>0</v>
      </c>
      <c r="CE29" s="241">
        <v>0</v>
      </c>
      <c r="CF29" s="241">
        <v>0</v>
      </c>
      <c r="CG29" s="241">
        <v>0</v>
      </c>
      <c r="CH29" s="241">
        <v>0</v>
      </c>
      <c r="CI29" s="246" t="s">
        <v>634</v>
      </c>
      <c r="CJ29" s="247">
        <v>512057.34</v>
      </c>
      <c r="CK29" s="247">
        <v>512057.34</v>
      </c>
      <c r="CL29" s="247">
        <v>532604.56999999995</v>
      </c>
      <c r="CM29" s="247">
        <v>0</v>
      </c>
    </row>
    <row r="30" spans="1:91" x14ac:dyDescent="0.25">
      <c r="A30" s="231" t="s">
        <v>696</v>
      </c>
      <c r="B30" s="232" t="s">
        <v>697</v>
      </c>
      <c r="C30" s="232" t="s">
        <v>675</v>
      </c>
      <c r="D30" s="233"/>
      <c r="E30" s="234">
        <v>2062405.32</v>
      </c>
      <c r="F30" s="235">
        <v>2062405.32</v>
      </c>
      <c r="G30" s="236"/>
      <c r="H30" s="104"/>
      <c r="I30" s="237">
        <f t="shared" si="11"/>
        <v>2062405.32</v>
      </c>
      <c r="J30" s="238"/>
      <c r="K30" s="239"/>
      <c r="L30" s="8">
        <v>1707350.4</v>
      </c>
      <c r="M30" s="240">
        <f t="shared" si="12"/>
        <v>1707350.4</v>
      </c>
      <c r="N30" s="71"/>
      <c r="O30" s="100"/>
      <c r="P30" s="9">
        <f t="shared" si="13"/>
        <v>355054.92000000016</v>
      </c>
      <c r="Q30" s="9">
        <f t="shared" si="14"/>
        <v>0</v>
      </c>
      <c r="R30" s="9">
        <f t="shared" si="15"/>
        <v>355054.92000000016</v>
      </c>
      <c r="S30" s="152"/>
      <c r="T30" s="10"/>
      <c r="U30" s="23">
        <f t="shared" si="16"/>
        <v>0.77560966395650244</v>
      </c>
      <c r="V30" s="11">
        <f t="shared" si="17"/>
        <v>1599621.4971873029</v>
      </c>
      <c r="W30" s="11" t="str">
        <f t="shared" ca="1" si="18"/>
        <v/>
      </c>
      <c r="X30" s="8">
        <v>1324237.47</v>
      </c>
      <c r="Y30" s="9">
        <f t="shared" ca="1" si="19"/>
        <v>0</v>
      </c>
      <c r="Z30" s="70">
        <f t="shared" ca="1" si="20"/>
        <v>0</v>
      </c>
      <c r="AA30" s="71"/>
      <c r="AB30" s="108"/>
      <c r="AC30" s="9">
        <f t="shared" si="21"/>
        <v>0</v>
      </c>
      <c r="AD30" s="9">
        <f t="shared" ca="1" si="22"/>
        <v>0</v>
      </c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 t="str">
        <f t="shared" ca="1" si="24"/>
        <v/>
      </c>
      <c r="AM30" s="8">
        <v>1324237.47</v>
      </c>
      <c r="AN30" s="9" t="str">
        <f t="shared" ca="1" si="26"/>
        <v/>
      </c>
      <c r="AO30" s="9" t="str">
        <f t="shared" ca="1" si="27"/>
        <v/>
      </c>
      <c r="AP30" s="10"/>
      <c r="AQ30" s="25" t="str">
        <f t="shared" ca="1" si="28"/>
        <v/>
      </c>
      <c r="AR30" s="25">
        <f t="shared" si="29"/>
        <v>383112.92999999993</v>
      </c>
      <c r="AS30" s="25" t="str">
        <f t="shared" ca="1" si="30"/>
        <v/>
      </c>
      <c r="AT30" s="10"/>
      <c r="AU30" s="12">
        <v>1795652.66</v>
      </c>
      <c r="AV30" s="12" t="str">
        <f t="shared" ca="1" si="31"/>
        <v/>
      </c>
      <c r="AW30" s="12" t="str">
        <f t="shared" ca="1" si="32"/>
        <v/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1</v>
      </c>
      <c r="BN30" s="241">
        <v>0</v>
      </c>
      <c r="BO30" s="241">
        <v>140000</v>
      </c>
      <c r="BP30" s="241"/>
      <c r="BQ30" s="241"/>
      <c r="BR30" s="241"/>
      <c r="BS30" s="241"/>
      <c r="BT30" s="294"/>
      <c r="BU30" s="294"/>
      <c r="BV30" s="294"/>
      <c r="BW30" s="294"/>
      <c r="BX30" s="241"/>
      <c r="BY30" s="241"/>
      <c r="BZ30" s="244"/>
      <c r="CA30" s="244"/>
      <c r="CB30" s="244"/>
      <c r="CC30" s="245"/>
      <c r="CD30" s="241">
        <v>0</v>
      </c>
      <c r="CE30" s="241">
        <v>0</v>
      </c>
      <c r="CF30" s="241">
        <v>0</v>
      </c>
      <c r="CG30" s="241">
        <v>0</v>
      </c>
      <c r="CH30" s="241">
        <v>0</v>
      </c>
      <c r="CI30" s="246" t="s">
        <v>634</v>
      </c>
      <c r="CJ30" s="247">
        <v>1324237.47</v>
      </c>
      <c r="CK30" s="247">
        <v>1324237.47</v>
      </c>
      <c r="CL30" s="247">
        <v>1795652.66</v>
      </c>
      <c r="CM30" s="247">
        <v>0</v>
      </c>
    </row>
    <row r="31" spans="1:91" x14ac:dyDescent="0.25">
      <c r="A31" s="231" t="s">
        <v>698</v>
      </c>
      <c r="B31" s="232" t="s">
        <v>699</v>
      </c>
      <c r="C31" s="232" t="s">
        <v>700</v>
      </c>
      <c r="D31" s="233"/>
      <c r="E31" s="234">
        <v>951469</v>
      </c>
      <c r="F31" s="235">
        <v>951469</v>
      </c>
      <c r="G31" s="236"/>
      <c r="H31" s="104"/>
      <c r="I31" s="237">
        <f t="shared" si="11"/>
        <v>951469</v>
      </c>
      <c r="J31" s="238"/>
      <c r="K31" s="239"/>
      <c r="L31" s="8">
        <v>155536.09</v>
      </c>
      <c r="M31" s="240">
        <f t="shared" si="12"/>
        <v>155536.09</v>
      </c>
      <c r="N31" s="71"/>
      <c r="O31" s="100"/>
      <c r="P31" s="9">
        <f t="shared" si="13"/>
        <v>795932.91</v>
      </c>
      <c r="Q31" s="9">
        <f t="shared" si="14"/>
        <v>0</v>
      </c>
      <c r="R31" s="9">
        <f t="shared" si="15"/>
        <v>795932.91</v>
      </c>
      <c r="S31" s="152"/>
      <c r="T31" s="10"/>
      <c r="U31" s="23">
        <f t="shared" si="16"/>
        <v>1</v>
      </c>
      <c r="V31" s="11">
        <f t="shared" si="17"/>
        <v>951469</v>
      </c>
      <c r="W31" s="11" t="str">
        <f t="shared" ca="1" si="18"/>
        <v/>
      </c>
      <c r="X31" s="8">
        <v>155536.09</v>
      </c>
      <c r="Y31" s="9">
        <f t="shared" ca="1" si="19"/>
        <v>0</v>
      </c>
      <c r="Z31" s="70">
        <f t="shared" ca="1" si="20"/>
        <v>0</v>
      </c>
      <c r="AA31" s="71"/>
      <c r="AB31" s="108"/>
      <c r="AC31" s="9">
        <f t="shared" si="21"/>
        <v>0</v>
      </c>
      <c r="AD31" s="9">
        <f t="shared" ca="1" si="22"/>
        <v>0</v>
      </c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 t="str">
        <f t="shared" ca="1" si="24"/>
        <v/>
      </c>
      <c r="AM31" s="8">
        <v>155536.09</v>
      </c>
      <c r="AN31" s="9" t="str">
        <f t="shared" ca="1" si="26"/>
        <v/>
      </c>
      <c r="AO31" s="9" t="str">
        <f t="shared" ca="1" si="27"/>
        <v/>
      </c>
      <c r="AP31" s="10"/>
      <c r="AQ31" s="25" t="str">
        <f t="shared" ca="1" si="28"/>
        <v/>
      </c>
      <c r="AR31" s="25">
        <f t="shared" si="29"/>
        <v>0</v>
      </c>
      <c r="AS31" s="25" t="str">
        <f t="shared" ca="1" si="30"/>
        <v/>
      </c>
      <c r="AT31" s="10"/>
      <c r="AU31" s="12">
        <v>538875.11</v>
      </c>
      <c r="AV31" s="12" t="str">
        <f t="shared" ca="1" si="31"/>
        <v/>
      </c>
      <c r="AW31" s="12" t="str">
        <f t="shared" ca="1" si="32"/>
        <v/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1</v>
      </c>
      <c r="BN31" s="241">
        <v>0</v>
      </c>
      <c r="BO31" s="241">
        <v>9546</v>
      </c>
      <c r="BP31" s="241"/>
      <c r="BQ31" s="241"/>
      <c r="BR31" s="241"/>
      <c r="BS31" s="241"/>
      <c r="BT31" s="294"/>
      <c r="BU31" s="294"/>
      <c r="BV31" s="294"/>
      <c r="BW31" s="294"/>
      <c r="BX31" s="241"/>
      <c r="BY31" s="241"/>
      <c r="BZ31" s="244"/>
      <c r="CA31" s="244"/>
      <c r="CB31" s="244"/>
      <c r="CC31" s="245"/>
      <c r="CD31" s="241">
        <v>0</v>
      </c>
      <c r="CE31" s="241">
        <v>0</v>
      </c>
      <c r="CF31" s="241">
        <v>0</v>
      </c>
      <c r="CG31" s="241">
        <v>0</v>
      </c>
      <c r="CH31" s="241">
        <v>0</v>
      </c>
      <c r="CI31" s="246" t="s">
        <v>634</v>
      </c>
      <c r="CJ31" s="247">
        <v>155536.09</v>
      </c>
      <c r="CK31" s="247">
        <v>155536.09</v>
      </c>
      <c r="CL31" s="247">
        <v>538875.11</v>
      </c>
      <c r="CM31" s="247">
        <v>0</v>
      </c>
    </row>
    <row r="32" spans="1:91" x14ac:dyDescent="0.25">
      <c r="A32" s="231" t="s">
        <v>701</v>
      </c>
      <c r="B32" s="232" t="s">
        <v>702</v>
      </c>
      <c r="C32" s="232" t="s">
        <v>695</v>
      </c>
      <c r="D32" s="233"/>
      <c r="E32" s="234">
        <v>3690645</v>
      </c>
      <c r="F32" s="235">
        <v>3690645</v>
      </c>
      <c r="G32" s="236"/>
      <c r="H32" s="104"/>
      <c r="I32" s="237">
        <f t="shared" si="11"/>
        <v>3690645</v>
      </c>
      <c r="J32" s="238"/>
      <c r="K32" s="239"/>
      <c r="L32" s="8">
        <v>3171351.44</v>
      </c>
      <c r="M32" s="240">
        <f t="shared" si="12"/>
        <v>3171351.44</v>
      </c>
      <c r="N32" s="71"/>
      <c r="O32" s="100"/>
      <c r="P32" s="9">
        <f t="shared" si="13"/>
        <v>519293.56000000006</v>
      </c>
      <c r="Q32" s="9">
        <f t="shared" si="14"/>
        <v>0</v>
      </c>
      <c r="R32" s="9">
        <f t="shared" si="15"/>
        <v>519293.56000000006</v>
      </c>
      <c r="S32" s="152"/>
      <c r="T32" s="10"/>
      <c r="U32" s="23">
        <f t="shared" si="16"/>
        <v>0.32312288605894779</v>
      </c>
      <c r="V32" s="11">
        <f t="shared" si="17"/>
        <v>1192531.8638190255</v>
      </c>
      <c r="W32" s="11" t="str">
        <f t="shared" ca="1" si="18"/>
        <v/>
      </c>
      <c r="X32" s="8">
        <v>1024736.23</v>
      </c>
      <c r="Y32" s="9">
        <f t="shared" ca="1" si="19"/>
        <v>0</v>
      </c>
      <c r="Z32" s="70">
        <f t="shared" ca="1" si="20"/>
        <v>0</v>
      </c>
      <c r="AA32" s="71"/>
      <c r="AB32" s="108"/>
      <c r="AC32" s="9">
        <f t="shared" si="21"/>
        <v>0</v>
      </c>
      <c r="AD32" s="9">
        <f t="shared" ca="1" si="22"/>
        <v>0</v>
      </c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 t="str">
        <f t="shared" ca="1" si="24"/>
        <v/>
      </c>
      <c r="AM32" s="8">
        <v>1024736.23</v>
      </c>
      <c r="AN32" s="9" t="str">
        <f t="shared" ca="1" si="26"/>
        <v/>
      </c>
      <c r="AO32" s="9" t="str">
        <f t="shared" ca="1" si="27"/>
        <v/>
      </c>
      <c r="AP32" s="10"/>
      <c r="AQ32" s="25" t="str">
        <f t="shared" ca="1" si="28"/>
        <v/>
      </c>
      <c r="AR32" s="25">
        <f t="shared" si="29"/>
        <v>2146615.21</v>
      </c>
      <c r="AS32" s="25" t="str">
        <f t="shared" ca="1" si="30"/>
        <v/>
      </c>
      <c r="AT32" s="10"/>
      <c r="AU32" s="12">
        <v>1503503.31</v>
      </c>
      <c r="AV32" s="12" t="str">
        <f t="shared" ca="1" si="31"/>
        <v/>
      </c>
      <c r="AW32" s="12" t="str">
        <f t="shared" ca="1" si="32"/>
        <v/>
      </c>
      <c r="AX32" s="241"/>
      <c r="AY32" s="242"/>
      <c r="AZ32" s="241"/>
      <c r="BA32" s="241"/>
      <c r="BB32" s="243"/>
      <c r="BC32" s="242"/>
      <c r="BD32" s="242"/>
      <c r="BE32" s="241">
        <v>0</v>
      </c>
      <c r="BF32" s="241">
        <v>0</v>
      </c>
      <c r="BG32" s="241">
        <v>0</v>
      </c>
      <c r="BH32" s="241">
        <v>0</v>
      </c>
      <c r="BI32" s="241">
        <v>0</v>
      </c>
      <c r="BJ32" s="241">
        <v>0</v>
      </c>
      <c r="BK32" s="241">
        <v>0</v>
      </c>
      <c r="BL32" s="241"/>
      <c r="BM32" s="241">
        <v>1</v>
      </c>
      <c r="BN32" s="241">
        <v>0</v>
      </c>
      <c r="BO32" s="241">
        <v>300000</v>
      </c>
      <c r="BP32" s="241"/>
      <c r="BQ32" s="241"/>
      <c r="BR32" s="241"/>
      <c r="BS32" s="241"/>
      <c r="BT32" s="294"/>
      <c r="BU32" s="294"/>
      <c r="BV32" s="294"/>
      <c r="BW32" s="294"/>
      <c r="BX32" s="241"/>
      <c r="BY32" s="241"/>
      <c r="BZ32" s="244"/>
      <c r="CA32" s="244"/>
      <c r="CB32" s="244"/>
      <c r="CC32" s="245"/>
      <c r="CD32" s="241">
        <v>0</v>
      </c>
      <c r="CE32" s="241">
        <v>0</v>
      </c>
      <c r="CF32" s="241">
        <v>0</v>
      </c>
      <c r="CG32" s="241">
        <v>0</v>
      </c>
      <c r="CH32" s="241">
        <v>0</v>
      </c>
      <c r="CI32" s="246" t="s">
        <v>634</v>
      </c>
      <c r="CJ32" s="247">
        <v>1024736.23</v>
      </c>
      <c r="CK32" s="247">
        <v>1024736.23</v>
      </c>
      <c r="CL32" s="247">
        <v>1503503.31</v>
      </c>
      <c r="CM32" s="247">
        <v>0</v>
      </c>
    </row>
    <row r="33" spans="1:91" x14ac:dyDescent="0.25">
      <c r="A33" s="231" t="s">
        <v>703</v>
      </c>
      <c r="B33" s="232" t="s">
        <v>704</v>
      </c>
      <c r="C33" s="232" t="s">
        <v>675</v>
      </c>
      <c r="D33" s="233"/>
      <c r="E33" s="234">
        <v>385826.34</v>
      </c>
      <c r="F33" s="235">
        <v>385826.34</v>
      </c>
      <c r="G33" s="236"/>
      <c r="H33" s="104"/>
      <c r="I33" s="237">
        <f t="shared" si="11"/>
        <v>385826.34</v>
      </c>
      <c r="J33" s="238"/>
      <c r="K33" s="239"/>
      <c r="L33" s="8">
        <v>325958.40999999997</v>
      </c>
      <c r="M33" s="240">
        <f t="shared" si="12"/>
        <v>325958.40999999997</v>
      </c>
      <c r="N33" s="71"/>
      <c r="O33" s="100"/>
      <c r="P33" s="9">
        <f t="shared" si="13"/>
        <v>59867.930000000051</v>
      </c>
      <c r="Q33" s="9">
        <f t="shared" si="14"/>
        <v>0</v>
      </c>
      <c r="R33" s="9">
        <f t="shared" si="15"/>
        <v>59867.930000000051</v>
      </c>
      <c r="S33" s="152"/>
      <c r="T33" s="10"/>
      <c r="U33" s="23">
        <f t="shared" si="16"/>
        <v>0.38779616086604424</v>
      </c>
      <c r="V33" s="11">
        <f t="shared" si="17"/>
        <v>149621.97341299709</v>
      </c>
      <c r="W33" s="11" t="str">
        <f t="shared" ca="1" si="18"/>
        <v/>
      </c>
      <c r="X33" s="8">
        <v>126405.42</v>
      </c>
      <c r="Y33" s="9">
        <f t="shared" ca="1" si="19"/>
        <v>0</v>
      </c>
      <c r="Z33" s="70">
        <f t="shared" ca="1" si="20"/>
        <v>0</v>
      </c>
      <c r="AA33" s="71"/>
      <c r="AB33" s="108"/>
      <c r="AC33" s="9">
        <f t="shared" si="21"/>
        <v>0</v>
      </c>
      <c r="AD33" s="9">
        <f t="shared" ca="1" si="22"/>
        <v>0</v>
      </c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 t="str">
        <f t="shared" ca="1" si="24"/>
        <v/>
      </c>
      <c r="AM33" s="8">
        <v>126405.42</v>
      </c>
      <c r="AN33" s="9" t="str">
        <f t="shared" ca="1" si="26"/>
        <v/>
      </c>
      <c r="AO33" s="9" t="str">
        <f t="shared" ca="1" si="27"/>
        <v/>
      </c>
      <c r="AP33" s="10"/>
      <c r="AQ33" s="25" t="str">
        <f t="shared" ca="1" si="28"/>
        <v/>
      </c>
      <c r="AR33" s="25">
        <f t="shared" si="29"/>
        <v>199552.99</v>
      </c>
      <c r="AS33" s="25" t="str">
        <f t="shared" ca="1" si="30"/>
        <v/>
      </c>
      <c r="AT33" s="10"/>
      <c r="AU33" s="12">
        <v>377246.34</v>
      </c>
      <c r="AV33" s="12" t="str">
        <f t="shared" ca="1" si="31"/>
        <v/>
      </c>
      <c r="AW33" s="12" t="str">
        <f t="shared" ca="1" si="32"/>
        <v/>
      </c>
      <c r="AX33" s="241"/>
      <c r="AY33" s="242"/>
      <c r="AZ33" s="241"/>
      <c r="BA33" s="241"/>
      <c r="BB33" s="243"/>
      <c r="BC33" s="242"/>
      <c r="BD33" s="242"/>
      <c r="BE33" s="241">
        <v>0</v>
      </c>
      <c r="BF33" s="241">
        <v>0</v>
      </c>
      <c r="BG33" s="241">
        <v>0</v>
      </c>
      <c r="BH33" s="241">
        <v>0</v>
      </c>
      <c r="BI33" s="241">
        <v>0</v>
      </c>
      <c r="BJ33" s="241">
        <v>0</v>
      </c>
      <c r="BK33" s="241">
        <v>0</v>
      </c>
      <c r="BL33" s="241"/>
      <c r="BM33" s="241">
        <v>1</v>
      </c>
      <c r="BN33" s="241">
        <v>0</v>
      </c>
      <c r="BO33" s="241">
        <v>43499</v>
      </c>
      <c r="BP33" s="241"/>
      <c r="BQ33" s="241"/>
      <c r="BR33" s="241"/>
      <c r="BS33" s="241"/>
      <c r="BT33" s="294"/>
      <c r="BU33" s="294"/>
      <c r="BV33" s="294"/>
      <c r="BW33" s="294"/>
      <c r="BX33" s="241"/>
      <c r="BY33" s="241"/>
      <c r="BZ33" s="244"/>
      <c r="CA33" s="244"/>
      <c r="CB33" s="244"/>
      <c r="CC33" s="245"/>
      <c r="CD33" s="241">
        <v>0</v>
      </c>
      <c r="CE33" s="241">
        <v>0</v>
      </c>
      <c r="CF33" s="241">
        <v>0</v>
      </c>
      <c r="CG33" s="241">
        <v>0</v>
      </c>
      <c r="CH33" s="241">
        <v>0</v>
      </c>
      <c r="CI33" s="246" t="s">
        <v>634</v>
      </c>
      <c r="CJ33" s="247">
        <v>126405.42</v>
      </c>
      <c r="CK33" s="247">
        <v>126405.42</v>
      </c>
      <c r="CL33" s="247">
        <v>377246.34</v>
      </c>
      <c r="CM33" s="247">
        <v>0</v>
      </c>
    </row>
    <row r="34" spans="1:91" x14ac:dyDescent="0.25">
      <c r="A34" s="231" t="s">
        <v>705</v>
      </c>
      <c r="B34" s="232" t="s">
        <v>706</v>
      </c>
      <c r="C34" s="232" t="s">
        <v>695</v>
      </c>
      <c r="D34" s="233"/>
      <c r="E34" s="234">
        <v>3720000</v>
      </c>
      <c r="F34" s="235">
        <v>3720000</v>
      </c>
      <c r="G34" s="236"/>
      <c r="H34" s="104"/>
      <c r="I34" s="237">
        <f t="shared" si="11"/>
        <v>3720000</v>
      </c>
      <c r="J34" s="238"/>
      <c r="K34" s="239"/>
      <c r="L34" s="8">
        <v>3586216.64</v>
      </c>
      <c r="M34" s="240">
        <f t="shared" si="12"/>
        <v>3586216.64</v>
      </c>
      <c r="N34" s="71"/>
      <c r="O34" s="100"/>
      <c r="P34" s="9">
        <f t="shared" si="13"/>
        <v>133783.35999999987</v>
      </c>
      <c r="Q34" s="9">
        <f t="shared" si="14"/>
        <v>0</v>
      </c>
      <c r="R34" s="9">
        <f t="shared" si="15"/>
        <v>133783.35999999987</v>
      </c>
      <c r="S34" s="152"/>
      <c r="T34" s="10"/>
      <c r="U34" s="23">
        <f t="shared" si="16"/>
        <v>0.53693957819569982</v>
      </c>
      <c r="V34" s="11">
        <f t="shared" si="17"/>
        <v>1997415.2308880033</v>
      </c>
      <c r="W34" s="11" t="str">
        <f t="shared" ca="1" si="18"/>
        <v/>
      </c>
      <c r="X34" s="8">
        <v>1925581.65</v>
      </c>
      <c r="Y34" s="9">
        <f t="shared" ca="1" si="19"/>
        <v>0</v>
      </c>
      <c r="Z34" s="70">
        <f t="shared" ca="1" si="20"/>
        <v>0</v>
      </c>
      <c r="AA34" s="71"/>
      <c r="AB34" s="108"/>
      <c r="AC34" s="9">
        <f t="shared" si="21"/>
        <v>0</v>
      </c>
      <c r="AD34" s="9">
        <f t="shared" ca="1" si="22"/>
        <v>0</v>
      </c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 t="str">
        <f t="shared" ca="1" si="24"/>
        <v/>
      </c>
      <c r="AM34" s="8">
        <v>1925581.65</v>
      </c>
      <c r="AN34" s="9" t="str">
        <f t="shared" ca="1" si="26"/>
        <v/>
      </c>
      <c r="AO34" s="9" t="str">
        <f t="shared" ca="1" si="27"/>
        <v/>
      </c>
      <c r="AP34" s="10"/>
      <c r="AQ34" s="25" t="str">
        <f t="shared" ca="1" si="28"/>
        <v/>
      </c>
      <c r="AR34" s="25">
        <f t="shared" si="29"/>
        <v>1660634.9900000002</v>
      </c>
      <c r="AS34" s="25" t="str">
        <f t="shared" ca="1" si="30"/>
        <v/>
      </c>
      <c r="AT34" s="10"/>
      <c r="AU34" s="12">
        <v>3111145</v>
      </c>
      <c r="AV34" s="12" t="str">
        <f t="shared" ca="1" si="31"/>
        <v/>
      </c>
      <c r="AW34" s="12" t="str">
        <f t="shared" ca="1" si="32"/>
        <v/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1</v>
      </c>
      <c r="BN34" s="241">
        <v>0</v>
      </c>
      <c r="BO34" s="241">
        <v>134608</v>
      </c>
      <c r="BP34" s="241"/>
      <c r="BQ34" s="241"/>
      <c r="BR34" s="241"/>
      <c r="BS34" s="241"/>
      <c r="BT34" s="294"/>
      <c r="BU34" s="294"/>
      <c r="BV34" s="294"/>
      <c r="BW34" s="294"/>
      <c r="BX34" s="241"/>
      <c r="BY34" s="241"/>
      <c r="BZ34" s="244"/>
      <c r="CA34" s="244"/>
      <c r="CB34" s="244"/>
      <c r="CC34" s="245"/>
      <c r="CD34" s="241">
        <v>0</v>
      </c>
      <c r="CE34" s="241">
        <v>0</v>
      </c>
      <c r="CF34" s="241">
        <v>0</v>
      </c>
      <c r="CG34" s="241">
        <v>0</v>
      </c>
      <c r="CH34" s="241">
        <v>0</v>
      </c>
      <c r="CI34" s="246" t="s">
        <v>634</v>
      </c>
      <c r="CJ34" s="247">
        <v>1925581.65</v>
      </c>
      <c r="CK34" s="247">
        <v>1925581.65</v>
      </c>
      <c r="CL34" s="247">
        <v>3111145</v>
      </c>
      <c r="CM34" s="247">
        <v>0</v>
      </c>
    </row>
    <row r="35" spans="1:91" x14ac:dyDescent="0.25">
      <c r="A35" s="231" t="s">
        <v>707</v>
      </c>
      <c r="B35" s="232" t="s">
        <v>708</v>
      </c>
      <c r="C35" s="232" t="s">
        <v>655</v>
      </c>
      <c r="D35" s="233"/>
      <c r="E35" s="234">
        <v>942000</v>
      </c>
      <c r="F35" s="235">
        <v>942000</v>
      </c>
      <c r="G35" s="236"/>
      <c r="H35" s="104"/>
      <c r="I35" s="237">
        <f t="shared" si="11"/>
        <v>942000</v>
      </c>
      <c r="J35" s="238"/>
      <c r="K35" s="239"/>
      <c r="L35" s="8">
        <v>794390.31</v>
      </c>
      <c r="M35" s="240">
        <f t="shared" si="12"/>
        <v>794390.31</v>
      </c>
      <c r="N35" s="71"/>
      <c r="O35" s="100"/>
      <c r="P35" s="9">
        <f t="shared" si="13"/>
        <v>147609.68999999994</v>
      </c>
      <c r="Q35" s="9">
        <f t="shared" si="14"/>
        <v>0</v>
      </c>
      <c r="R35" s="9">
        <f t="shared" si="15"/>
        <v>147609.68999999994</v>
      </c>
      <c r="S35" s="152"/>
      <c r="T35" s="10"/>
      <c r="U35" s="23">
        <f t="shared" si="16"/>
        <v>0.70364386745855445</v>
      </c>
      <c r="V35" s="11">
        <f t="shared" si="17"/>
        <v>662832.52314595832</v>
      </c>
      <c r="W35" s="11" t="str">
        <f t="shared" ca="1" si="18"/>
        <v/>
      </c>
      <c r="X35" s="8">
        <v>558967.87</v>
      </c>
      <c r="Y35" s="9">
        <f t="shared" ca="1" si="19"/>
        <v>0</v>
      </c>
      <c r="Z35" s="70">
        <f t="shared" ca="1" si="20"/>
        <v>0</v>
      </c>
      <c r="AA35" s="71"/>
      <c r="AB35" s="108"/>
      <c r="AC35" s="9">
        <f t="shared" si="21"/>
        <v>0</v>
      </c>
      <c r="AD35" s="9">
        <f t="shared" ca="1" si="22"/>
        <v>0</v>
      </c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 t="str">
        <f t="shared" ca="1" si="24"/>
        <v/>
      </c>
      <c r="AM35" s="8">
        <v>558967.87</v>
      </c>
      <c r="AN35" s="9" t="str">
        <f t="shared" ca="1" si="26"/>
        <v/>
      </c>
      <c r="AO35" s="9" t="str">
        <f t="shared" ca="1" si="27"/>
        <v/>
      </c>
      <c r="AP35" s="10"/>
      <c r="AQ35" s="25" t="str">
        <f t="shared" ca="1" si="28"/>
        <v/>
      </c>
      <c r="AR35" s="25">
        <f t="shared" si="29"/>
        <v>235422.44000000006</v>
      </c>
      <c r="AS35" s="25" t="str">
        <f t="shared" ca="1" si="30"/>
        <v/>
      </c>
      <c r="AT35" s="10"/>
      <c r="AU35" s="12">
        <v>942000</v>
      </c>
      <c r="AV35" s="12" t="str">
        <f t="shared" ca="1" si="31"/>
        <v/>
      </c>
      <c r="AW35" s="12" t="str">
        <f t="shared" ca="1" si="32"/>
        <v/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1</v>
      </c>
      <c r="BN35" s="241">
        <v>0</v>
      </c>
      <c r="BO35" s="241">
        <v>120000</v>
      </c>
      <c r="BP35" s="241"/>
      <c r="BQ35" s="241"/>
      <c r="BR35" s="241"/>
      <c r="BS35" s="241"/>
      <c r="BT35" s="294"/>
      <c r="BU35" s="294"/>
      <c r="BV35" s="294"/>
      <c r="BW35" s="294"/>
      <c r="BX35" s="241"/>
      <c r="BY35" s="241"/>
      <c r="BZ35" s="244"/>
      <c r="CA35" s="244"/>
      <c r="CB35" s="244"/>
      <c r="CC35" s="245"/>
      <c r="CD35" s="241">
        <v>0</v>
      </c>
      <c r="CE35" s="241">
        <v>0</v>
      </c>
      <c r="CF35" s="241">
        <v>0</v>
      </c>
      <c r="CG35" s="241">
        <v>0</v>
      </c>
      <c r="CH35" s="241">
        <v>0</v>
      </c>
      <c r="CI35" s="246" t="s">
        <v>634</v>
      </c>
      <c r="CJ35" s="247">
        <v>558967.87</v>
      </c>
      <c r="CK35" s="247">
        <v>558967.87</v>
      </c>
      <c r="CL35" s="247">
        <v>942000</v>
      </c>
      <c r="CM35" s="247">
        <v>0</v>
      </c>
    </row>
    <row r="36" spans="1:91" x14ac:dyDescent="0.25">
      <c r="A36" s="231" t="s">
        <v>709</v>
      </c>
      <c r="B36" s="232" t="s">
        <v>710</v>
      </c>
      <c r="C36" s="232" t="s">
        <v>655</v>
      </c>
      <c r="D36" s="233"/>
      <c r="E36" s="234">
        <v>0</v>
      </c>
      <c r="F36" s="235">
        <v>0</v>
      </c>
      <c r="G36" s="236"/>
      <c r="H36" s="104"/>
      <c r="I36" s="237">
        <f t="shared" si="11"/>
        <v>0</v>
      </c>
      <c r="J36" s="238"/>
      <c r="K36" s="239"/>
      <c r="L36" s="8">
        <v>1120.6500000000001</v>
      </c>
      <c r="M36" s="240">
        <f t="shared" si="12"/>
        <v>1120.6500000000001</v>
      </c>
      <c r="N36" s="71"/>
      <c r="O36" s="100"/>
      <c r="P36" s="9">
        <f t="shared" si="13"/>
        <v>-1120.6500000000001</v>
      </c>
      <c r="Q36" s="9">
        <f t="shared" si="14"/>
        <v>0</v>
      </c>
      <c r="R36" s="9">
        <f t="shared" si="15"/>
        <v>-1120.6500000000001</v>
      </c>
      <c r="S36" s="152"/>
      <c r="T36" s="10"/>
      <c r="U36" s="23">
        <f t="shared" si="16"/>
        <v>1</v>
      </c>
      <c r="V36" s="11">
        <f t="shared" si="17"/>
        <v>0</v>
      </c>
      <c r="W36" s="11">
        <f t="shared" si="18"/>
        <v>0</v>
      </c>
      <c r="X36" s="8">
        <v>1120.6500000000001</v>
      </c>
      <c r="Y36" s="9">
        <f t="shared" si="19"/>
        <v>-1120.6500000000001</v>
      </c>
      <c r="Z36" s="70">
        <f t="shared" si="20"/>
        <v>-1120.6500000000001</v>
      </c>
      <c r="AA36" s="71"/>
      <c r="AB36" s="108"/>
      <c r="AC36" s="9">
        <f t="shared" si="21"/>
        <v>0</v>
      </c>
      <c r="AD36" s="9">
        <f t="shared" si="22"/>
        <v>-1120.6500000000001</v>
      </c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>
        <f t="shared" si="24"/>
        <v>0</v>
      </c>
      <c r="AM36" s="8">
        <v>1120.6500000000001</v>
      </c>
      <c r="AN36" s="9">
        <f t="shared" si="26"/>
        <v>-1120.6500000000001</v>
      </c>
      <c r="AO36" s="9">
        <f t="shared" si="27"/>
        <v>-1120.6500000000001</v>
      </c>
      <c r="AP36" s="10"/>
      <c r="AQ36" s="25">
        <f t="shared" si="28"/>
        <v>0</v>
      </c>
      <c r="AR36" s="25">
        <f t="shared" si="29"/>
        <v>0</v>
      </c>
      <c r="AS36" s="25">
        <f t="shared" si="30"/>
        <v>0</v>
      </c>
      <c r="AT36" s="10"/>
      <c r="AU36" s="12">
        <v>0</v>
      </c>
      <c r="AV36" s="12">
        <f t="shared" si="31"/>
        <v>0</v>
      </c>
      <c r="AW36" s="12">
        <f t="shared" si="32"/>
        <v>0</v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1</v>
      </c>
      <c r="BN36" s="241">
        <v>0</v>
      </c>
      <c r="BO36" s="241">
        <v>0</v>
      </c>
      <c r="BP36" s="241"/>
      <c r="BQ36" s="241"/>
      <c r="BR36" s="241"/>
      <c r="BS36" s="241"/>
      <c r="BT36" s="294"/>
      <c r="BU36" s="294"/>
      <c r="BV36" s="294"/>
      <c r="BW36" s="294"/>
      <c r="BX36" s="241"/>
      <c r="BY36" s="241"/>
      <c r="BZ36" s="244"/>
      <c r="CA36" s="244"/>
      <c r="CB36" s="244"/>
      <c r="CC36" s="245"/>
      <c r="CD36" s="241">
        <v>0</v>
      </c>
      <c r="CE36" s="241">
        <v>0</v>
      </c>
      <c r="CF36" s="241">
        <v>0</v>
      </c>
      <c r="CG36" s="241">
        <v>0</v>
      </c>
      <c r="CH36" s="241">
        <v>0</v>
      </c>
      <c r="CI36" s="246" t="s">
        <v>634</v>
      </c>
      <c r="CJ36" s="247">
        <v>1120.6500000000001</v>
      </c>
      <c r="CK36" s="247">
        <v>1120.6500000000001</v>
      </c>
      <c r="CL36" s="247">
        <v>0</v>
      </c>
      <c r="CM36" s="247">
        <v>0</v>
      </c>
    </row>
    <row r="37" spans="1:91" x14ac:dyDescent="0.25">
      <c r="A37" s="231" t="s">
        <v>711</v>
      </c>
      <c r="B37" s="232" t="s">
        <v>712</v>
      </c>
      <c r="C37" s="232" t="s">
        <v>642</v>
      </c>
      <c r="D37" s="233"/>
      <c r="E37" s="234">
        <v>3777777</v>
      </c>
      <c r="F37" s="235">
        <v>3777777</v>
      </c>
      <c r="G37" s="236"/>
      <c r="H37" s="104"/>
      <c r="I37" s="237">
        <f t="shared" si="11"/>
        <v>3777777</v>
      </c>
      <c r="J37" s="238"/>
      <c r="K37" s="239"/>
      <c r="L37" s="8">
        <v>3536389.34</v>
      </c>
      <c r="M37" s="240">
        <f t="shared" si="12"/>
        <v>3536389.34</v>
      </c>
      <c r="N37" s="71"/>
      <c r="O37" s="100"/>
      <c r="P37" s="9">
        <f t="shared" si="13"/>
        <v>241387.66000000015</v>
      </c>
      <c r="Q37" s="9">
        <f t="shared" si="14"/>
        <v>0</v>
      </c>
      <c r="R37" s="9">
        <f t="shared" si="15"/>
        <v>241387.66000000015</v>
      </c>
      <c r="S37" s="152"/>
      <c r="T37" s="10"/>
      <c r="U37" s="23">
        <f t="shared" si="16"/>
        <v>1.0300135674540859E-2</v>
      </c>
      <c r="V37" s="11">
        <f t="shared" si="17"/>
        <v>38911.615648159946</v>
      </c>
      <c r="W37" s="11">
        <f t="shared" si="18"/>
        <v>36425.29</v>
      </c>
      <c r="X37" s="8">
        <v>36425.29</v>
      </c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>
        <f t="shared" si="24"/>
        <v>36425.29</v>
      </c>
      <c r="AM37" s="8">
        <v>36425.29</v>
      </c>
      <c r="AN37" s="9">
        <f t="shared" si="26"/>
        <v>0</v>
      </c>
      <c r="AO37" s="9">
        <f t="shared" si="27"/>
        <v>0</v>
      </c>
      <c r="AP37" s="10"/>
      <c r="AQ37" s="25">
        <f t="shared" si="28"/>
        <v>3741351.71</v>
      </c>
      <c r="AR37" s="25">
        <f t="shared" si="29"/>
        <v>3499964.05</v>
      </c>
      <c r="AS37" s="25">
        <f t="shared" si="30"/>
        <v>241387.66000000015</v>
      </c>
      <c r="AT37" s="10"/>
      <c r="AU37" s="12">
        <v>621613.94999999995</v>
      </c>
      <c r="AV37" s="12" t="str">
        <f t="shared" si="31"/>
        <v xml:space="preserve"> </v>
      </c>
      <c r="AW37" s="12">
        <f t="shared" si="32"/>
        <v>585188.65999999992</v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1</v>
      </c>
      <c r="BN37" s="241">
        <v>0</v>
      </c>
      <c r="BO37" s="241">
        <v>0</v>
      </c>
      <c r="BP37" s="241"/>
      <c r="BQ37" s="241"/>
      <c r="BR37" s="241"/>
      <c r="BS37" s="241"/>
      <c r="BT37" s="294"/>
      <c r="BU37" s="294"/>
      <c r="BV37" s="294"/>
      <c r="BW37" s="294"/>
      <c r="BX37" s="241"/>
      <c r="BY37" s="241"/>
      <c r="BZ37" s="244"/>
      <c r="CA37" s="244"/>
      <c r="CB37" s="244"/>
      <c r="CC37" s="245"/>
      <c r="CD37" s="241">
        <v>0</v>
      </c>
      <c r="CE37" s="241">
        <v>0</v>
      </c>
      <c r="CF37" s="241">
        <v>0</v>
      </c>
      <c r="CG37" s="241">
        <v>0</v>
      </c>
      <c r="CH37" s="241">
        <v>0</v>
      </c>
      <c r="CI37" s="246" t="s">
        <v>634</v>
      </c>
      <c r="CJ37" s="247">
        <v>36425.29</v>
      </c>
      <c r="CK37" s="247">
        <v>36425.29</v>
      </c>
      <c r="CL37" s="247">
        <v>621613.94999999995</v>
      </c>
      <c r="CM37" s="247">
        <v>0</v>
      </c>
    </row>
    <row r="38" spans="1:91" x14ac:dyDescent="0.25">
      <c r="A38" s="231" t="s">
        <v>713</v>
      </c>
      <c r="B38" s="232" t="s">
        <v>714</v>
      </c>
      <c r="C38" s="232" t="s">
        <v>635</v>
      </c>
      <c r="D38" s="233"/>
      <c r="E38" s="234">
        <v>103000</v>
      </c>
      <c r="F38" s="235">
        <v>103000</v>
      </c>
      <c r="G38" s="236"/>
      <c r="H38" s="104"/>
      <c r="I38" s="237">
        <f t="shared" si="11"/>
        <v>103000</v>
      </c>
      <c r="J38" s="238"/>
      <c r="K38" s="239"/>
      <c r="L38" s="8">
        <v>77842.83</v>
      </c>
      <c r="M38" s="240">
        <f t="shared" si="12"/>
        <v>77842.83</v>
      </c>
      <c r="N38" s="71"/>
      <c r="O38" s="100"/>
      <c r="P38" s="9">
        <f t="shared" si="13"/>
        <v>25157.17</v>
      </c>
      <c r="Q38" s="9">
        <f t="shared" si="14"/>
        <v>0</v>
      </c>
      <c r="R38" s="9">
        <f t="shared" si="15"/>
        <v>25157.17</v>
      </c>
      <c r="S38" s="152"/>
      <c r="T38" s="10"/>
      <c r="U38" s="23">
        <f t="shared" si="16"/>
        <v>0.91685836704549417</v>
      </c>
      <c r="V38" s="11">
        <f t="shared" si="17"/>
        <v>94436.411805685901</v>
      </c>
      <c r="W38" s="11" t="str">
        <f t="shared" ca="1" si="18"/>
        <v/>
      </c>
      <c r="X38" s="8">
        <v>71370.850000000006</v>
      </c>
      <c r="Y38" s="9">
        <f t="shared" ca="1" si="19"/>
        <v>0</v>
      </c>
      <c r="Z38" s="70">
        <f t="shared" ca="1" si="20"/>
        <v>0</v>
      </c>
      <c r="AA38" s="71"/>
      <c r="AB38" s="108"/>
      <c r="AC38" s="9">
        <f t="shared" si="21"/>
        <v>0</v>
      </c>
      <c r="AD38" s="9">
        <f t="shared" ca="1" si="22"/>
        <v>0</v>
      </c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 t="str">
        <f t="shared" ca="1" si="24"/>
        <v/>
      </c>
      <c r="AM38" s="8">
        <v>71370.850000000006</v>
      </c>
      <c r="AN38" s="9" t="str">
        <f t="shared" ca="1" si="26"/>
        <v/>
      </c>
      <c r="AO38" s="9" t="str">
        <f t="shared" ca="1" si="27"/>
        <v/>
      </c>
      <c r="AP38" s="10"/>
      <c r="AQ38" s="25" t="str">
        <f t="shared" ca="1" si="28"/>
        <v/>
      </c>
      <c r="AR38" s="25">
        <f t="shared" si="29"/>
        <v>6471.9799999999959</v>
      </c>
      <c r="AS38" s="25" t="str">
        <f t="shared" ca="1" si="30"/>
        <v/>
      </c>
      <c r="AT38" s="10"/>
      <c r="AU38" s="12">
        <v>103000</v>
      </c>
      <c r="AV38" s="12" t="str">
        <f t="shared" ca="1" si="31"/>
        <v/>
      </c>
      <c r="AW38" s="12" t="str">
        <f t="shared" ca="1" si="32"/>
        <v/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1</v>
      </c>
      <c r="BN38" s="241">
        <v>0</v>
      </c>
      <c r="BO38" s="241">
        <v>0</v>
      </c>
      <c r="BP38" s="241"/>
      <c r="BQ38" s="241"/>
      <c r="BR38" s="241"/>
      <c r="BS38" s="241"/>
      <c r="BT38" s="294"/>
      <c r="BU38" s="294"/>
      <c r="BV38" s="294"/>
      <c r="BW38" s="294"/>
      <c r="BX38" s="241"/>
      <c r="BY38" s="241"/>
      <c r="BZ38" s="244"/>
      <c r="CA38" s="244"/>
      <c r="CB38" s="244"/>
      <c r="CC38" s="245"/>
      <c r="CD38" s="241">
        <v>0</v>
      </c>
      <c r="CE38" s="241">
        <v>0</v>
      </c>
      <c r="CF38" s="241">
        <v>0</v>
      </c>
      <c r="CG38" s="241">
        <v>0</v>
      </c>
      <c r="CH38" s="241">
        <v>0</v>
      </c>
      <c r="CI38" s="246" t="s">
        <v>634</v>
      </c>
      <c r="CJ38" s="247">
        <v>71370.850000000006</v>
      </c>
      <c r="CK38" s="247">
        <v>71370.850000000006</v>
      </c>
      <c r="CL38" s="247">
        <v>103000</v>
      </c>
      <c r="CM38" s="247">
        <v>0</v>
      </c>
    </row>
    <row r="39" spans="1:91" x14ac:dyDescent="0.25">
      <c r="A39" s="231" t="s">
        <v>715</v>
      </c>
      <c r="B39" s="232" t="s">
        <v>716</v>
      </c>
      <c r="C39" s="232" t="s">
        <v>695</v>
      </c>
      <c r="D39" s="233"/>
      <c r="E39" s="234">
        <v>116752.04</v>
      </c>
      <c r="F39" s="235">
        <v>116752.04</v>
      </c>
      <c r="G39" s="236"/>
      <c r="H39" s="104"/>
      <c r="I39" s="237">
        <f t="shared" si="11"/>
        <v>116752.04</v>
      </c>
      <c r="J39" s="238"/>
      <c r="K39" s="239"/>
      <c r="L39" s="8">
        <v>115708.88</v>
      </c>
      <c r="M39" s="240">
        <f t="shared" si="12"/>
        <v>115708.88</v>
      </c>
      <c r="N39" s="71"/>
      <c r="O39" s="100"/>
      <c r="P39" s="9">
        <f t="shared" si="13"/>
        <v>1043.1599999999889</v>
      </c>
      <c r="Q39" s="9">
        <f t="shared" si="14"/>
        <v>0</v>
      </c>
      <c r="R39" s="9">
        <f t="shared" si="15"/>
        <v>1043.1599999999889</v>
      </c>
      <c r="S39" s="152"/>
      <c r="T39" s="10"/>
      <c r="U39" s="23">
        <f t="shared" si="16"/>
        <v>1</v>
      </c>
      <c r="V39" s="11">
        <f t="shared" si="17"/>
        <v>116752.04</v>
      </c>
      <c r="W39" s="11" t="str">
        <f t="shared" ca="1" si="18"/>
        <v/>
      </c>
      <c r="X39" s="8">
        <v>115708.88</v>
      </c>
      <c r="Y39" s="9">
        <f t="shared" ca="1" si="19"/>
        <v>0</v>
      </c>
      <c r="Z39" s="70">
        <f t="shared" ca="1" si="20"/>
        <v>0</v>
      </c>
      <c r="AA39" s="71"/>
      <c r="AB39" s="108"/>
      <c r="AC39" s="9">
        <f t="shared" si="21"/>
        <v>0</v>
      </c>
      <c r="AD39" s="9">
        <f t="shared" ca="1" si="22"/>
        <v>0</v>
      </c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 t="str">
        <f t="shared" ca="1" si="24"/>
        <v/>
      </c>
      <c r="AM39" s="8">
        <v>115708.88</v>
      </c>
      <c r="AN39" s="9" t="str">
        <f t="shared" ca="1" si="26"/>
        <v/>
      </c>
      <c r="AO39" s="9" t="str">
        <f t="shared" ca="1" si="27"/>
        <v/>
      </c>
      <c r="AP39" s="10"/>
      <c r="AQ39" s="25" t="str">
        <f t="shared" ca="1" si="28"/>
        <v/>
      </c>
      <c r="AR39" s="25">
        <f t="shared" si="29"/>
        <v>0</v>
      </c>
      <c r="AS39" s="25" t="str">
        <f t="shared" ca="1" si="30"/>
        <v/>
      </c>
      <c r="AT39" s="10"/>
      <c r="AU39" s="12">
        <v>116752.04</v>
      </c>
      <c r="AV39" s="12" t="str">
        <f t="shared" ca="1" si="31"/>
        <v/>
      </c>
      <c r="AW39" s="12" t="str">
        <f t="shared" ca="1" si="32"/>
        <v/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1</v>
      </c>
      <c r="BN39" s="241">
        <v>0</v>
      </c>
      <c r="BO39" s="241">
        <v>0</v>
      </c>
      <c r="BP39" s="241"/>
      <c r="BQ39" s="241"/>
      <c r="BR39" s="241"/>
      <c r="BS39" s="241"/>
      <c r="BT39" s="294"/>
      <c r="BU39" s="294"/>
      <c r="BV39" s="294"/>
      <c r="BW39" s="294"/>
      <c r="BX39" s="241"/>
      <c r="BY39" s="241"/>
      <c r="BZ39" s="244"/>
      <c r="CA39" s="244"/>
      <c r="CB39" s="244"/>
      <c r="CC39" s="245"/>
      <c r="CD39" s="241">
        <v>0</v>
      </c>
      <c r="CE39" s="241">
        <v>0</v>
      </c>
      <c r="CF39" s="241">
        <v>0</v>
      </c>
      <c r="CG39" s="241">
        <v>0</v>
      </c>
      <c r="CH39" s="241">
        <v>0</v>
      </c>
      <c r="CI39" s="246" t="s">
        <v>634</v>
      </c>
      <c r="CJ39" s="247">
        <v>115708.88</v>
      </c>
      <c r="CK39" s="247">
        <v>115708.88</v>
      </c>
      <c r="CL39" s="247">
        <v>116752.04</v>
      </c>
      <c r="CM39" s="247">
        <v>0</v>
      </c>
    </row>
    <row r="40" spans="1:91" x14ac:dyDescent="0.25">
      <c r="A40" s="231" t="s">
        <v>717</v>
      </c>
      <c r="B40" s="232" t="s">
        <v>718</v>
      </c>
      <c r="C40" s="232" t="s">
        <v>695</v>
      </c>
      <c r="D40" s="233"/>
      <c r="E40" s="234">
        <v>149366.82999999999</v>
      </c>
      <c r="F40" s="235">
        <v>149366.82999999999</v>
      </c>
      <c r="G40" s="236"/>
      <c r="H40" s="104"/>
      <c r="I40" s="237">
        <f t="shared" si="11"/>
        <v>149366.82999999999</v>
      </c>
      <c r="J40" s="238"/>
      <c r="K40" s="239"/>
      <c r="L40" s="8">
        <v>132138.74</v>
      </c>
      <c r="M40" s="240">
        <f t="shared" si="12"/>
        <v>132138.74</v>
      </c>
      <c r="N40" s="71"/>
      <c r="O40" s="100"/>
      <c r="P40" s="9">
        <f t="shared" si="13"/>
        <v>17228.089999999997</v>
      </c>
      <c r="Q40" s="9">
        <f t="shared" si="14"/>
        <v>0</v>
      </c>
      <c r="R40" s="9">
        <f t="shared" si="15"/>
        <v>17228.089999999997</v>
      </c>
      <c r="S40" s="152"/>
      <c r="T40" s="10"/>
      <c r="U40" s="23">
        <f t="shared" si="16"/>
        <v>1</v>
      </c>
      <c r="V40" s="11">
        <f t="shared" si="17"/>
        <v>149366.82999999999</v>
      </c>
      <c r="W40" s="11" t="str">
        <f t="shared" ca="1" si="18"/>
        <v/>
      </c>
      <c r="X40" s="8">
        <v>132138.74</v>
      </c>
      <c r="Y40" s="9">
        <f t="shared" ca="1" si="19"/>
        <v>0</v>
      </c>
      <c r="Z40" s="70">
        <f t="shared" ca="1" si="20"/>
        <v>0</v>
      </c>
      <c r="AA40" s="71"/>
      <c r="AB40" s="108"/>
      <c r="AC40" s="9">
        <f t="shared" si="21"/>
        <v>0</v>
      </c>
      <c r="AD40" s="9">
        <f t="shared" ca="1" si="22"/>
        <v>0</v>
      </c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 t="str">
        <f t="shared" ca="1" si="24"/>
        <v/>
      </c>
      <c r="AM40" s="8">
        <v>132138.74</v>
      </c>
      <c r="AN40" s="9" t="str">
        <f t="shared" ca="1" si="26"/>
        <v/>
      </c>
      <c r="AO40" s="9" t="str">
        <f t="shared" ca="1" si="27"/>
        <v/>
      </c>
      <c r="AP40" s="10"/>
      <c r="AQ40" s="25" t="str">
        <f t="shared" ca="1" si="28"/>
        <v/>
      </c>
      <c r="AR40" s="25">
        <f t="shared" si="29"/>
        <v>0</v>
      </c>
      <c r="AS40" s="25" t="str">
        <f t="shared" ca="1" si="30"/>
        <v/>
      </c>
      <c r="AT40" s="10"/>
      <c r="AU40" s="12">
        <v>149366.82999999999</v>
      </c>
      <c r="AV40" s="12" t="str">
        <f t="shared" ca="1" si="31"/>
        <v/>
      </c>
      <c r="AW40" s="12" t="str">
        <f t="shared" ca="1" si="32"/>
        <v/>
      </c>
      <c r="AX40" s="241"/>
      <c r="AY40" s="242"/>
      <c r="AZ40" s="241"/>
      <c r="BA40" s="241"/>
      <c r="BB40" s="243"/>
      <c r="BC40" s="242"/>
      <c r="BD40" s="242"/>
      <c r="BE40" s="241">
        <v>0</v>
      </c>
      <c r="BF40" s="241">
        <v>0</v>
      </c>
      <c r="BG40" s="241">
        <v>0</v>
      </c>
      <c r="BH40" s="241">
        <v>0</v>
      </c>
      <c r="BI40" s="241">
        <v>0</v>
      </c>
      <c r="BJ40" s="241">
        <v>0</v>
      </c>
      <c r="BK40" s="241">
        <v>0</v>
      </c>
      <c r="BL40" s="241"/>
      <c r="BM40" s="241">
        <v>1</v>
      </c>
      <c r="BN40" s="241">
        <v>0</v>
      </c>
      <c r="BO40" s="241">
        <v>0</v>
      </c>
      <c r="BP40" s="241"/>
      <c r="BQ40" s="241"/>
      <c r="BR40" s="241"/>
      <c r="BS40" s="241"/>
      <c r="BT40" s="294"/>
      <c r="BU40" s="294"/>
      <c r="BV40" s="294"/>
      <c r="BW40" s="294"/>
      <c r="BX40" s="241"/>
      <c r="BY40" s="241"/>
      <c r="BZ40" s="244"/>
      <c r="CA40" s="244"/>
      <c r="CB40" s="244"/>
      <c r="CC40" s="245"/>
      <c r="CD40" s="241">
        <v>0</v>
      </c>
      <c r="CE40" s="241">
        <v>0</v>
      </c>
      <c r="CF40" s="241">
        <v>0</v>
      </c>
      <c r="CG40" s="241">
        <v>0</v>
      </c>
      <c r="CH40" s="241">
        <v>0</v>
      </c>
      <c r="CI40" s="246" t="s">
        <v>634</v>
      </c>
      <c r="CJ40" s="247">
        <v>132138.74</v>
      </c>
      <c r="CK40" s="247">
        <v>132138.74</v>
      </c>
      <c r="CL40" s="247">
        <v>149366.82999999999</v>
      </c>
      <c r="CM40" s="247">
        <v>0</v>
      </c>
    </row>
    <row r="41" spans="1:91" x14ac:dyDescent="0.25">
      <c r="A41" s="231" t="s">
        <v>719</v>
      </c>
      <c r="B41" s="232" t="s">
        <v>720</v>
      </c>
      <c r="C41" s="232" t="s">
        <v>635</v>
      </c>
      <c r="D41" s="233"/>
      <c r="E41" s="234">
        <v>0</v>
      </c>
      <c r="F41" s="235">
        <v>0</v>
      </c>
      <c r="G41" s="236"/>
      <c r="H41" s="104"/>
      <c r="I41" s="237">
        <f t="shared" si="11"/>
        <v>0</v>
      </c>
      <c r="J41" s="238"/>
      <c r="K41" s="239"/>
      <c r="L41" s="8">
        <v>335154.62</v>
      </c>
      <c r="M41" s="240">
        <f t="shared" si="12"/>
        <v>335154.62</v>
      </c>
      <c r="N41" s="71"/>
      <c r="O41" s="100"/>
      <c r="P41" s="9">
        <f t="shared" si="13"/>
        <v>-335154.62</v>
      </c>
      <c r="Q41" s="9">
        <f t="shared" si="14"/>
        <v>0</v>
      </c>
      <c r="R41" s="9">
        <f t="shared" si="15"/>
        <v>-335154.62</v>
      </c>
      <c r="S41" s="152"/>
      <c r="T41" s="10"/>
      <c r="U41" s="23">
        <f t="shared" si="16"/>
        <v>1</v>
      </c>
      <c r="V41" s="11">
        <f t="shared" si="17"/>
        <v>0</v>
      </c>
      <c r="W41" s="11">
        <f t="shared" si="18"/>
        <v>0</v>
      </c>
      <c r="X41" s="8">
        <v>335154.62</v>
      </c>
      <c r="Y41" s="9">
        <f t="shared" si="19"/>
        <v>-335154.62</v>
      </c>
      <c r="Z41" s="70">
        <f t="shared" si="20"/>
        <v>-335154.62</v>
      </c>
      <c r="AA41" s="71"/>
      <c r="AB41" s="108"/>
      <c r="AC41" s="9">
        <f t="shared" si="21"/>
        <v>0</v>
      </c>
      <c r="AD41" s="9">
        <f t="shared" si="22"/>
        <v>-335154.62</v>
      </c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>
        <f t="shared" si="24"/>
        <v>0</v>
      </c>
      <c r="AM41" s="8">
        <v>335154.62</v>
      </c>
      <c r="AN41" s="9">
        <f t="shared" si="26"/>
        <v>-335154.62</v>
      </c>
      <c r="AO41" s="9">
        <f t="shared" si="27"/>
        <v>-335154.62</v>
      </c>
      <c r="AP41" s="10"/>
      <c r="AQ41" s="25">
        <f t="shared" si="28"/>
        <v>0</v>
      </c>
      <c r="AR41" s="25">
        <f t="shared" si="29"/>
        <v>0</v>
      </c>
      <c r="AS41" s="25">
        <f t="shared" si="30"/>
        <v>0</v>
      </c>
      <c r="AT41" s="10"/>
      <c r="AU41" s="12">
        <v>413636.54</v>
      </c>
      <c r="AV41" s="12" t="str">
        <f t="shared" si="31"/>
        <v xml:space="preserve"> </v>
      </c>
      <c r="AW41" s="12">
        <f t="shared" si="32"/>
        <v>413636.54</v>
      </c>
      <c r="AX41" s="241"/>
      <c r="AY41" s="242"/>
      <c r="AZ41" s="241"/>
      <c r="BA41" s="241"/>
      <c r="BB41" s="243"/>
      <c r="BC41" s="242"/>
      <c r="BD41" s="242"/>
      <c r="BE41" s="241">
        <v>0</v>
      </c>
      <c r="BF41" s="241">
        <v>0</v>
      </c>
      <c r="BG41" s="241">
        <v>0</v>
      </c>
      <c r="BH41" s="241">
        <v>0</v>
      </c>
      <c r="BI41" s="241">
        <v>0</v>
      </c>
      <c r="BJ41" s="241">
        <v>0</v>
      </c>
      <c r="BK41" s="241">
        <v>0</v>
      </c>
      <c r="BL41" s="241"/>
      <c r="BM41" s="241">
        <v>1</v>
      </c>
      <c r="BN41" s="241">
        <v>0</v>
      </c>
      <c r="BO41" s="241">
        <v>0</v>
      </c>
      <c r="BP41" s="241"/>
      <c r="BQ41" s="241"/>
      <c r="BR41" s="241"/>
      <c r="BS41" s="241"/>
      <c r="BT41" s="294"/>
      <c r="BU41" s="294"/>
      <c r="BV41" s="294"/>
      <c r="BW41" s="294"/>
      <c r="BX41" s="241"/>
      <c r="BY41" s="241"/>
      <c r="BZ41" s="244"/>
      <c r="CA41" s="244"/>
      <c r="CB41" s="244"/>
      <c r="CC41" s="245"/>
      <c r="CD41" s="241">
        <v>0</v>
      </c>
      <c r="CE41" s="241">
        <v>0</v>
      </c>
      <c r="CF41" s="241">
        <v>0</v>
      </c>
      <c r="CG41" s="241">
        <v>0</v>
      </c>
      <c r="CH41" s="241">
        <v>0</v>
      </c>
      <c r="CI41" s="246" t="s">
        <v>634</v>
      </c>
      <c r="CJ41" s="247">
        <v>335154.62</v>
      </c>
      <c r="CK41" s="247">
        <v>335154.62</v>
      </c>
      <c r="CL41" s="247">
        <v>413636.54</v>
      </c>
      <c r="CM41" s="247">
        <v>0</v>
      </c>
    </row>
    <row r="42" spans="1:91" x14ac:dyDescent="0.25">
      <c r="A42" s="231" t="s">
        <v>721</v>
      </c>
      <c r="B42" s="232" t="s">
        <v>722</v>
      </c>
      <c r="C42" s="232" t="s">
        <v>635</v>
      </c>
      <c r="D42" s="233"/>
      <c r="E42" s="234">
        <v>0</v>
      </c>
      <c r="F42" s="235">
        <v>0</v>
      </c>
      <c r="G42" s="236"/>
      <c r="H42" s="104"/>
      <c r="I42" s="237">
        <f t="shared" si="11"/>
        <v>0</v>
      </c>
      <c r="J42" s="238"/>
      <c r="K42" s="239"/>
      <c r="L42" s="8">
        <v>0</v>
      </c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>
        <f t="shared" si="16"/>
        <v>0</v>
      </c>
      <c r="V42" s="11">
        <f t="shared" si="17"/>
        <v>0</v>
      </c>
      <c r="W42" s="11">
        <f t="shared" si="18"/>
        <v>0</v>
      </c>
      <c r="X42" s="8">
        <v>0</v>
      </c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>
        <f t="shared" si="24"/>
        <v>0</v>
      </c>
      <c r="AM42" s="8">
        <v>0</v>
      </c>
      <c r="AN42" s="9">
        <f t="shared" si="26"/>
        <v>0</v>
      </c>
      <c r="AO42" s="9">
        <f t="shared" si="27"/>
        <v>0</v>
      </c>
      <c r="AP42" s="10"/>
      <c r="AQ42" s="25">
        <f t="shared" si="28"/>
        <v>0</v>
      </c>
      <c r="AR42" s="25">
        <f t="shared" si="29"/>
        <v>0</v>
      </c>
      <c r="AS42" s="25">
        <f t="shared" si="30"/>
        <v>0</v>
      </c>
      <c r="AT42" s="10"/>
      <c r="AU42" s="12">
        <v>0</v>
      </c>
      <c r="AV42" s="12">
        <f t="shared" si="31"/>
        <v>0</v>
      </c>
      <c r="AW42" s="12">
        <f t="shared" si="32"/>
        <v>0</v>
      </c>
      <c r="AX42" s="241"/>
      <c r="AY42" s="242"/>
      <c r="AZ42" s="241"/>
      <c r="BA42" s="241"/>
      <c r="BB42" s="243"/>
      <c r="BC42" s="242"/>
      <c r="BD42" s="242"/>
      <c r="BE42" s="241">
        <v>0</v>
      </c>
      <c r="BF42" s="241">
        <v>0</v>
      </c>
      <c r="BG42" s="241">
        <v>0</v>
      </c>
      <c r="BH42" s="241">
        <v>0</v>
      </c>
      <c r="BI42" s="241">
        <v>0</v>
      </c>
      <c r="BJ42" s="241">
        <v>0</v>
      </c>
      <c r="BK42" s="241">
        <v>0</v>
      </c>
      <c r="BL42" s="241"/>
      <c r="BM42" s="241">
        <v>1</v>
      </c>
      <c r="BN42" s="241">
        <v>0</v>
      </c>
      <c r="BO42" s="241">
        <v>0</v>
      </c>
      <c r="BP42" s="241"/>
      <c r="BQ42" s="241"/>
      <c r="BR42" s="241"/>
      <c r="BS42" s="241"/>
      <c r="BT42" s="294"/>
      <c r="BU42" s="294"/>
      <c r="BV42" s="294"/>
      <c r="BW42" s="294"/>
      <c r="BX42" s="241"/>
      <c r="BY42" s="241"/>
      <c r="BZ42" s="244"/>
      <c r="CA42" s="244"/>
      <c r="CB42" s="244"/>
      <c r="CC42" s="245"/>
      <c r="CD42" s="241">
        <v>0</v>
      </c>
      <c r="CE42" s="241">
        <v>0</v>
      </c>
      <c r="CF42" s="241">
        <v>0</v>
      </c>
      <c r="CG42" s="241">
        <v>0</v>
      </c>
      <c r="CH42" s="241">
        <v>0</v>
      </c>
      <c r="CI42" s="246" t="s">
        <v>634</v>
      </c>
      <c r="CJ42" s="247">
        <v>0</v>
      </c>
      <c r="CK42" s="247">
        <v>0</v>
      </c>
      <c r="CL42" s="247">
        <v>0</v>
      </c>
      <c r="CM42" s="247">
        <v>0</v>
      </c>
    </row>
    <row r="43" spans="1:91" x14ac:dyDescent="0.25">
      <c r="A43" s="231" t="s">
        <v>723</v>
      </c>
      <c r="B43" s="232" t="s">
        <v>724</v>
      </c>
      <c r="C43" s="232" t="s">
        <v>642</v>
      </c>
      <c r="D43" s="233"/>
      <c r="E43" s="234">
        <v>48439</v>
      </c>
      <c r="F43" s="235">
        <v>48439</v>
      </c>
      <c r="G43" s="236"/>
      <c r="H43" s="104"/>
      <c r="I43" s="237">
        <f t="shared" si="11"/>
        <v>48439</v>
      </c>
      <c r="J43" s="238"/>
      <c r="K43" s="239"/>
      <c r="L43" s="8">
        <v>40498.51</v>
      </c>
      <c r="M43" s="240">
        <f t="shared" si="12"/>
        <v>40498.51</v>
      </c>
      <c r="N43" s="71"/>
      <c r="O43" s="100"/>
      <c r="P43" s="9">
        <f t="shared" si="13"/>
        <v>7940.489999999998</v>
      </c>
      <c r="Q43" s="9">
        <f t="shared" si="14"/>
        <v>0</v>
      </c>
      <c r="R43" s="9">
        <f t="shared" si="15"/>
        <v>7940.489999999998</v>
      </c>
      <c r="S43" s="152"/>
      <c r="T43" s="10"/>
      <c r="U43" s="23">
        <f t="shared" si="16"/>
        <v>5.6777644412103055E-2</v>
      </c>
      <c r="V43" s="11">
        <f t="shared" si="17"/>
        <v>2750.25231767786</v>
      </c>
      <c r="W43" s="11">
        <f t="shared" si="18"/>
        <v>2299.41</v>
      </c>
      <c r="X43" s="8">
        <v>2299.41</v>
      </c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>
        <f t="shared" si="24"/>
        <v>2299.41</v>
      </c>
      <c r="AM43" s="8">
        <v>2299.41</v>
      </c>
      <c r="AN43" s="9">
        <f t="shared" si="26"/>
        <v>0</v>
      </c>
      <c r="AO43" s="9">
        <f t="shared" si="27"/>
        <v>0</v>
      </c>
      <c r="AP43" s="10"/>
      <c r="AQ43" s="25">
        <f t="shared" si="28"/>
        <v>46139.59</v>
      </c>
      <c r="AR43" s="25">
        <f t="shared" si="29"/>
        <v>38199.100000000006</v>
      </c>
      <c r="AS43" s="25">
        <f t="shared" si="30"/>
        <v>7940.489999999998</v>
      </c>
      <c r="AT43" s="10"/>
      <c r="AU43" s="12">
        <v>0</v>
      </c>
      <c r="AV43" s="12">
        <f t="shared" si="31"/>
        <v>2299.41</v>
      </c>
      <c r="AW43" s="12" t="str">
        <f t="shared" si="32"/>
        <v xml:space="preserve"> </v>
      </c>
      <c r="AX43" s="241"/>
      <c r="AY43" s="242"/>
      <c r="AZ43" s="241"/>
      <c r="BA43" s="241"/>
      <c r="BB43" s="243"/>
      <c r="BC43" s="242"/>
      <c r="BD43" s="242"/>
      <c r="BE43" s="241">
        <v>0</v>
      </c>
      <c r="BF43" s="241">
        <v>0</v>
      </c>
      <c r="BG43" s="241">
        <v>0</v>
      </c>
      <c r="BH43" s="241">
        <v>0</v>
      </c>
      <c r="BI43" s="241">
        <v>0</v>
      </c>
      <c r="BJ43" s="241">
        <v>0</v>
      </c>
      <c r="BK43" s="241">
        <v>0</v>
      </c>
      <c r="BL43" s="241"/>
      <c r="BM43" s="241">
        <v>1</v>
      </c>
      <c r="BN43" s="241">
        <v>0</v>
      </c>
      <c r="BO43" s="241">
        <v>0</v>
      </c>
      <c r="BP43" s="241"/>
      <c r="BQ43" s="241"/>
      <c r="BR43" s="241"/>
      <c r="BS43" s="241"/>
      <c r="BT43" s="294"/>
      <c r="BU43" s="294"/>
      <c r="BV43" s="294"/>
      <c r="BW43" s="294"/>
      <c r="BX43" s="241"/>
      <c r="BY43" s="241"/>
      <c r="BZ43" s="244"/>
      <c r="CA43" s="244"/>
      <c r="CB43" s="244"/>
      <c r="CC43" s="245"/>
      <c r="CD43" s="241">
        <v>0</v>
      </c>
      <c r="CE43" s="241">
        <v>0</v>
      </c>
      <c r="CF43" s="241">
        <v>0</v>
      </c>
      <c r="CG43" s="241">
        <v>0</v>
      </c>
      <c r="CH43" s="241">
        <v>0</v>
      </c>
      <c r="CI43" s="246" t="s">
        <v>634</v>
      </c>
      <c r="CJ43" s="247">
        <v>2299.41</v>
      </c>
      <c r="CK43" s="247">
        <v>2299.41</v>
      </c>
      <c r="CL43" s="247">
        <v>0</v>
      </c>
      <c r="CM43" s="247">
        <v>0</v>
      </c>
    </row>
    <row r="44" spans="1:91" x14ac:dyDescent="0.25">
      <c r="A44" s="231" t="s">
        <v>725</v>
      </c>
      <c r="B44" s="232" t="s">
        <v>726</v>
      </c>
      <c r="C44" s="232" t="s">
        <v>636</v>
      </c>
      <c r="D44" s="233"/>
      <c r="E44" s="234">
        <v>27888</v>
      </c>
      <c r="F44" s="235">
        <v>27888</v>
      </c>
      <c r="G44" s="236"/>
      <c r="H44" s="104"/>
      <c r="I44" s="237">
        <f t="shared" si="11"/>
        <v>27888</v>
      </c>
      <c r="J44" s="238"/>
      <c r="K44" s="239"/>
      <c r="L44" s="8">
        <v>15739</v>
      </c>
      <c r="M44" s="240">
        <f t="shared" si="12"/>
        <v>15739</v>
      </c>
      <c r="N44" s="71"/>
      <c r="O44" s="100"/>
      <c r="P44" s="9">
        <f t="shared" si="13"/>
        <v>12149</v>
      </c>
      <c r="Q44" s="9">
        <f t="shared" si="14"/>
        <v>0</v>
      </c>
      <c r="R44" s="9">
        <f t="shared" si="15"/>
        <v>12149</v>
      </c>
      <c r="S44" s="152"/>
      <c r="T44" s="10"/>
      <c r="U44" s="23">
        <f t="shared" si="16"/>
        <v>1</v>
      </c>
      <c r="V44" s="11">
        <f t="shared" si="17"/>
        <v>27888</v>
      </c>
      <c r="W44" s="11" t="str">
        <f t="shared" ca="1" si="18"/>
        <v/>
      </c>
      <c r="X44" s="8">
        <v>15739</v>
      </c>
      <c r="Y44" s="9">
        <f t="shared" ca="1" si="19"/>
        <v>0</v>
      </c>
      <c r="Z44" s="70">
        <f t="shared" ca="1" si="20"/>
        <v>0</v>
      </c>
      <c r="AA44" s="71"/>
      <c r="AB44" s="108"/>
      <c r="AC44" s="9">
        <f t="shared" si="21"/>
        <v>0</v>
      </c>
      <c r="AD44" s="9">
        <f t="shared" ca="1" si="22"/>
        <v>0</v>
      </c>
      <c r="AE44" s="10"/>
      <c r="AF44" s="24">
        <v>0</v>
      </c>
      <c r="AG44" s="11">
        <v>0</v>
      </c>
      <c r="AH44" s="8">
        <v>0</v>
      </c>
      <c r="AI44" s="9">
        <v>0</v>
      </c>
      <c r="AJ44" s="9">
        <v>0</v>
      </c>
      <c r="AK44" s="10"/>
      <c r="AL44" s="11" t="str">
        <f t="shared" ca="1" si="24"/>
        <v/>
      </c>
      <c r="AM44" s="8">
        <v>15739</v>
      </c>
      <c r="AN44" s="9" t="str">
        <f t="shared" ca="1" si="26"/>
        <v/>
      </c>
      <c r="AO44" s="9" t="str">
        <f t="shared" ca="1" si="27"/>
        <v/>
      </c>
      <c r="AP44" s="10"/>
      <c r="AQ44" s="25" t="str">
        <f t="shared" ca="1" si="28"/>
        <v/>
      </c>
      <c r="AR44" s="25">
        <f t="shared" si="29"/>
        <v>0</v>
      </c>
      <c r="AS44" s="25" t="str">
        <f t="shared" ca="1" si="30"/>
        <v/>
      </c>
      <c r="AT44" s="10"/>
      <c r="AU44" s="12">
        <v>27888</v>
      </c>
      <c r="AV44" s="12" t="str">
        <f t="shared" ca="1" si="31"/>
        <v/>
      </c>
      <c r="AW44" s="12" t="str">
        <f t="shared" ca="1" si="32"/>
        <v/>
      </c>
      <c r="AX44" s="241"/>
      <c r="AY44" s="242"/>
      <c r="AZ44" s="241"/>
      <c r="BA44" s="241"/>
      <c r="BB44" s="243"/>
      <c r="BC44" s="242"/>
      <c r="BD44" s="242"/>
      <c r="BE44" s="241">
        <v>0</v>
      </c>
      <c r="BF44" s="241">
        <v>0</v>
      </c>
      <c r="BG44" s="241">
        <v>0</v>
      </c>
      <c r="BH44" s="241">
        <v>0</v>
      </c>
      <c r="BI44" s="241">
        <v>0</v>
      </c>
      <c r="BJ44" s="241">
        <v>0</v>
      </c>
      <c r="BK44" s="241">
        <v>0</v>
      </c>
      <c r="BL44" s="241"/>
      <c r="BM44" s="241">
        <v>1</v>
      </c>
      <c r="BN44" s="241">
        <v>0</v>
      </c>
      <c r="BO44" s="241">
        <v>0</v>
      </c>
      <c r="BP44" s="241"/>
      <c r="BQ44" s="241"/>
      <c r="BR44" s="241"/>
      <c r="BS44" s="241"/>
      <c r="BT44" s="294"/>
      <c r="BU44" s="294"/>
      <c r="BV44" s="294"/>
      <c r="BW44" s="294"/>
      <c r="BX44" s="241"/>
      <c r="BY44" s="241"/>
      <c r="BZ44" s="244"/>
      <c r="CA44" s="244"/>
      <c r="CB44" s="244"/>
      <c r="CC44" s="245"/>
      <c r="CD44" s="241">
        <v>0</v>
      </c>
      <c r="CE44" s="241">
        <v>0</v>
      </c>
      <c r="CF44" s="241">
        <v>0</v>
      </c>
      <c r="CG44" s="241">
        <v>0</v>
      </c>
      <c r="CH44" s="241">
        <v>0</v>
      </c>
      <c r="CI44" s="246" t="s">
        <v>634</v>
      </c>
      <c r="CJ44" s="247">
        <v>15739</v>
      </c>
      <c r="CK44" s="247">
        <v>15739</v>
      </c>
      <c r="CL44" s="247">
        <v>27888</v>
      </c>
      <c r="CM44" s="247">
        <v>0</v>
      </c>
    </row>
    <row r="45" spans="1:91" x14ac:dyDescent="0.25">
      <c r="A45" s="231" t="s">
        <v>727</v>
      </c>
      <c r="B45" s="251" t="s">
        <v>728</v>
      </c>
      <c r="C45" s="232" t="s">
        <v>642</v>
      </c>
      <c r="D45" s="233"/>
      <c r="E45" s="234">
        <v>11055.99</v>
      </c>
      <c r="F45" s="235">
        <v>11055.99</v>
      </c>
      <c r="G45" s="236"/>
      <c r="H45" s="104"/>
      <c r="I45" s="237">
        <f t="shared" si="11"/>
        <v>11055.99</v>
      </c>
      <c r="J45" s="238"/>
      <c r="K45" s="239"/>
      <c r="L45" s="8">
        <v>12400</v>
      </c>
      <c r="M45" s="240">
        <f t="shared" si="12"/>
        <v>12400</v>
      </c>
      <c r="N45" s="71"/>
      <c r="O45" s="100"/>
      <c r="P45" s="9">
        <f t="shared" si="13"/>
        <v>-1344.0100000000002</v>
      </c>
      <c r="Q45" s="9">
        <f t="shared" si="14"/>
        <v>0</v>
      </c>
      <c r="R45" s="9">
        <f t="shared" si="15"/>
        <v>-1344.0100000000002</v>
      </c>
      <c r="S45" s="152"/>
      <c r="T45" s="10"/>
      <c r="U45" s="23">
        <f t="shared" si="16"/>
        <v>0.29864354838709678</v>
      </c>
      <c r="V45" s="11">
        <f t="shared" si="17"/>
        <v>3301.8000845322581</v>
      </c>
      <c r="W45" s="11">
        <f t="shared" si="18"/>
        <v>2359.1699999999996</v>
      </c>
      <c r="X45" s="8">
        <v>3703.18</v>
      </c>
      <c r="Y45" s="9">
        <f t="shared" si="19"/>
        <v>-1344.0100000000002</v>
      </c>
      <c r="Z45" s="70">
        <f t="shared" si="20"/>
        <v>-1344.0100000000002</v>
      </c>
      <c r="AA45" s="71"/>
      <c r="AB45" s="108"/>
      <c r="AC45" s="9">
        <f t="shared" si="21"/>
        <v>0</v>
      </c>
      <c r="AD45" s="9">
        <f t="shared" si="22"/>
        <v>-1344.0100000000002</v>
      </c>
      <c r="AE45" s="10"/>
      <c r="AF45" s="24">
        <v>0</v>
      </c>
      <c r="AG45" s="11">
        <v>0</v>
      </c>
      <c r="AH45" s="8">
        <v>0</v>
      </c>
      <c r="AI45" s="9">
        <v>0</v>
      </c>
      <c r="AJ45" s="9">
        <v>0</v>
      </c>
      <c r="AK45" s="10"/>
      <c r="AL45" s="11">
        <f t="shared" si="24"/>
        <v>2359.1699999999996</v>
      </c>
      <c r="AM45" s="8">
        <v>3703.18</v>
      </c>
      <c r="AN45" s="9">
        <f t="shared" si="26"/>
        <v>-1344.0100000000002</v>
      </c>
      <c r="AO45" s="9">
        <f t="shared" si="27"/>
        <v>-1344.0100000000002</v>
      </c>
      <c r="AP45" s="10"/>
      <c r="AQ45" s="25">
        <f t="shared" si="28"/>
        <v>8696.82</v>
      </c>
      <c r="AR45" s="25">
        <f t="shared" si="29"/>
        <v>8696.82</v>
      </c>
      <c r="AS45" s="25">
        <f t="shared" si="30"/>
        <v>0</v>
      </c>
      <c r="AT45" s="10"/>
      <c r="AU45" s="12">
        <v>11055.99</v>
      </c>
      <c r="AV45" s="12" t="str">
        <f t="shared" si="31"/>
        <v xml:space="preserve"> </v>
      </c>
      <c r="AW45" s="12">
        <f t="shared" si="32"/>
        <v>8696.82</v>
      </c>
      <c r="AX45" s="241"/>
      <c r="AY45" s="242"/>
      <c r="AZ45" s="241"/>
      <c r="BA45" s="241"/>
      <c r="BB45" s="243"/>
      <c r="BC45" s="242"/>
      <c r="BD45" s="242"/>
      <c r="BE45" s="241">
        <v>0</v>
      </c>
      <c r="BF45" s="241">
        <v>0</v>
      </c>
      <c r="BG45" s="241">
        <v>0</v>
      </c>
      <c r="BH45" s="241">
        <v>0</v>
      </c>
      <c r="BI45" s="241">
        <v>0</v>
      </c>
      <c r="BJ45" s="241">
        <v>0</v>
      </c>
      <c r="BK45" s="241">
        <v>0</v>
      </c>
      <c r="BL45" s="241"/>
      <c r="BM45" s="241">
        <v>1</v>
      </c>
      <c r="BN45" s="241">
        <v>0</v>
      </c>
      <c r="BO45" s="241">
        <v>0</v>
      </c>
      <c r="BP45" s="241"/>
      <c r="BQ45" s="241"/>
      <c r="BR45" s="241"/>
      <c r="BS45" s="241"/>
      <c r="BT45" s="294"/>
      <c r="BU45" s="294"/>
      <c r="BV45" s="294"/>
      <c r="BW45" s="294"/>
      <c r="BX45" s="241"/>
      <c r="BY45" s="241"/>
      <c r="BZ45" s="244"/>
      <c r="CA45" s="244"/>
      <c r="CB45" s="244"/>
      <c r="CC45" s="245"/>
      <c r="CD45" s="241">
        <v>0</v>
      </c>
      <c r="CE45" s="241">
        <v>0</v>
      </c>
      <c r="CF45" s="241">
        <v>0</v>
      </c>
      <c r="CG45" s="241">
        <v>0</v>
      </c>
      <c r="CH45" s="241">
        <v>0</v>
      </c>
      <c r="CI45" s="246" t="s">
        <v>634</v>
      </c>
      <c r="CJ45" s="247">
        <v>3703.18</v>
      </c>
      <c r="CK45" s="247">
        <v>3703.18</v>
      </c>
      <c r="CL45" s="247">
        <v>11055.99</v>
      </c>
      <c r="CM45" s="247">
        <v>0</v>
      </c>
    </row>
    <row r="46" spans="1:91" x14ac:dyDescent="0.25">
      <c r="A46" s="231"/>
      <c r="B46" s="300" t="s">
        <v>729</v>
      </c>
      <c r="C46" s="232"/>
      <c r="D46" s="233"/>
      <c r="E46" s="276">
        <f>SUM(E8:E45)</f>
        <v>110020821.29000001</v>
      </c>
      <c r="F46" s="266">
        <f>SUM(F8:F45)</f>
        <v>110020821.29000001</v>
      </c>
      <c r="G46" s="236"/>
      <c r="H46" s="104"/>
      <c r="I46" s="277">
        <f>SUM(I8:I45)</f>
        <v>106377040.25999999</v>
      </c>
      <c r="J46" s="238"/>
      <c r="K46" s="239"/>
      <c r="L46" s="270">
        <f>SUM(L8:L45)</f>
        <v>100655619.54000002</v>
      </c>
      <c r="M46" s="278">
        <f>SUM(M8:M45)</f>
        <v>97219511.290000021</v>
      </c>
      <c r="N46" s="71"/>
      <c r="O46" s="100"/>
      <c r="P46" s="268">
        <f>SUM(P8:P45)</f>
        <v>9157528.9700000007</v>
      </c>
      <c r="Q46" s="268">
        <f>SUM(Q8:Q45)</f>
        <v>7647557</v>
      </c>
      <c r="R46" s="268">
        <f>SUM(R8:R45)</f>
        <v>1509971.9700000002</v>
      </c>
      <c r="S46" s="152"/>
      <c r="T46" s="10"/>
      <c r="U46" s="23" t="str">
        <f t="shared" si="16"/>
        <v/>
      </c>
      <c r="V46" s="269">
        <f>SUM(V8:V45)</f>
        <v>51329911.110574119</v>
      </c>
      <c r="W46" s="269">
        <f ca="1">SUM(W8:W45)</f>
        <v>0</v>
      </c>
      <c r="X46" s="270">
        <f>SUM(X8:X45)</f>
        <v>46811066.169999994</v>
      </c>
      <c r="Y46" s="268">
        <f ca="1">SUM(Y8:Y45)</f>
        <v>0</v>
      </c>
      <c r="Z46" s="279">
        <f ca="1">SUM(Z8:Z45)</f>
        <v>0</v>
      </c>
      <c r="AA46" s="71"/>
      <c r="AB46" s="108"/>
      <c r="AC46" s="268">
        <f>SUM(AC8:AC45)</f>
        <v>7647557</v>
      </c>
      <c r="AD46" s="268">
        <f ca="1">SUM(AD8:AD45)</f>
        <v>0</v>
      </c>
      <c r="AE46" s="10"/>
      <c r="AF46" s="24"/>
      <c r="AG46" s="269">
        <f>SUM(AG8:AG45)</f>
        <v>13731886.559999997</v>
      </c>
      <c r="AH46" s="270">
        <f>SUM(AH8:AH45)</f>
        <v>13731886.559999997</v>
      </c>
      <c r="AI46" s="268">
        <f>SUM(AI8:AI45)</f>
        <v>-31630.817331259099</v>
      </c>
      <c r="AJ46" s="268">
        <f>SUM(AJ8:AJ45)</f>
        <v>912266.24000000011</v>
      </c>
      <c r="AK46" s="10"/>
      <c r="AL46" s="269">
        <f ca="1">SUM(AL8:AL45)</f>
        <v>0</v>
      </c>
      <c r="AM46" s="270">
        <f>SUM(AM8:AM45)</f>
        <v>33079179.609999999</v>
      </c>
      <c r="AN46" s="268">
        <f ca="1">SUM(AN8:AN45)</f>
        <v>0</v>
      </c>
      <c r="AO46" s="268">
        <f ca="1">SUM(AO8:AO45)</f>
        <v>0</v>
      </c>
      <c r="AP46" s="10"/>
      <c r="AQ46" s="280">
        <f ca="1">SUM(AQ8:AQ45)</f>
        <v>0</v>
      </c>
      <c r="AR46" s="280">
        <f>SUM(AR8:AR45)</f>
        <v>50408445.11999999</v>
      </c>
      <c r="AS46" s="280">
        <f ca="1">SUM(AS8:AS45)</f>
        <v>0</v>
      </c>
      <c r="AT46" s="10"/>
      <c r="AU46" s="281">
        <f>SUM(AU8:AU45)</f>
        <v>58927838.570000008</v>
      </c>
      <c r="AV46" s="281">
        <f ca="1">SUM(AV8:AV45)</f>
        <v>0</v>
      </c>
      <c r="AW46" s="281">
        <f ca="1">SUM(AW8:AW45)</f>
        <v>0</v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4"/>
      <c r="BU46" s="294"/>
      <c r="BV46" s="294"/>
      <c r="BW46" s="294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4"/>
      <c r="BU47" s="294"/>
      <c r="BV47" s="294"/>
      <c r="BW47" s="294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120" t="s">
        <v>637</v>
      </c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4"/>
      <c r="BU48" s="294"/>
      <c r="BV48" s="294"/>
      <c r="BW48" s="294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 t="s">
        <v>730</v>
      </c>
      <c r="B49" s="232" t="s">
        <v>731</v>
      </c>
      <c r="C49" s="232" t="s">
        <v>642</v>
      </c>
      <c r="D49" s="233"/>
      <c r="E49" s="234">
        <v>55712110.25</v>
      </c>
      <c r="F49" s="235">
        <v>55712110.25</v>
      </c>
      <c r="G49" s="236"/>
      <c r="H49" s="104"/>
      <c r="I49" s="237">
        <f t="shared" si="11"/>
        <v>55712110.25</v>
      </c>
      <c r="J49" s="238"/>
      <c r="K49" s="239"/>
      <c r="L49" s="8">
        <v>45289595.380000003</v>
      </c>
      <c r="M49" s="240">
        <f t="shared" si="12"/>
        <v>45289595.380000003</v>
      </c>
      <c r="N49" s="71"/>
      <c r="O49" s="100"/>
      <c r="P49" s="9">
        <f t="shared" si="13"/>
        <v>10422514.869999997</v>
      </c>
      <c r="Q49" s="9">
        <f t="shared" si="14"/>
        <v>0</v>
      </c>
      <c r="R49" s="9">
        <f t="shared" si="15"/>
        <v>10422514.869999997</v>
      </c>
      <c r="S49" s="152">
        <v>46022</v>
      </c>
      <c r="T49" s="10"/>
      <c r="U49" s="23">
        <f t="shared" si="16"/>
        <v>1.0008384075786372</v>
      </c>
      <c r="V49" s="11">
        <f t="shared" si="17"/>
        <v>55758819.705455467</v>
      </c>
      <c r="W49" s="11" t="str">
        <f t="shared" ca="1" si="18"/>
        <v/>
      </c>
      <c r="X49" s="8">
        <v>45327566.520000003</v>
      </c>
      <c r="Y49" s="9">
        <f t="shared" ca="1" si="19"/>
        <v>0</v>
      </c>
      <c r="Z49" s="70">
        <f t="shared" ca="1" si="20"/>
        <v>0</v>
      </c>
      <c r="AA49" s="71"/>
      <c r="AB49" s="108"/>
      <c r="AC49" s="9">
        <f t="shared" si="21"/>
        <v>0</v>
      </c>
      <c r="AD49" s="9">
        <f t="shared" ca="1" si="22"/>
        <v>0</v>
      </c>
      <c r="AE49" s="10"/>
      <c r="AF49" s="24">
        <v>0.99977862583365562</v>
      </c>
      <c r="AG49" s="11">
        <v>45062851.289999999</v>
      </c>
      <c r="AH49" s="8">
        <v>45062851.289999999</v>
      </c>
      <c r="AI49" s="9">
        <v>10624560.386013754</v>
      </c>
      <c r="AJ49" s="9">
        <v>0</v>
      </c>
      <c r="AK49" s="10"/>
      <c r="AL49" s="11" t="str">
        <f t="shared" ca="1" si="24"/>
        <v/>
      </c>
      <c r="AM49" s="8">
        <v>264715.23</v>
      </c>
      <c r="AN49" s="9" t="str">
        <f t="shared" ca="1" si="26"/>
        <v/>
      </c>
      <c r="AO49" s="9" t="str">
        <f t="shared" ca="1" si="27"/>
        <v/>
      </c>
      <c r="AP49" s="10"/>
      <c r="AQ49" s="25" t="str">
        <f t="shared" ca="1" si="28"/>
        <v/>
      </c>
      <c r="AR49" s="25">
        <f t="shared" si="29"/>
        <v>-37971.140000000596</v>
      </c>
      <c r="AS49" s="25" t="str">
        <f t="shared" ca="1" si="30"/>
        <v/>
      </c>
      <c r="AT49" s="10"/>
      <c r="AU49" s="12">
        <v>55712110</v>
      </c>
      <c r="AV49" s="12" t="str">
        <f t="shared" ca="1" si="31"/>
        <v/>
      </c>
      <c r="AW49" s="12" t="str">
        <f t="shared" ca="1" si="32"/>
        <v/>
      </c>
      <c r="AX49" s="241"/>
      <c r="AY49" s="242"/>
      <c r="AZ49" s="241"/>
      <c r="BA49" s="241"/>
      <c r="BB49" s="243"/>
      <c r="BC49" s="242"/>
      <c r="BD49" s="242"/>
      <c r="BE49" s="241">
        <v>0</v>
      </c>
      <c r="BF49" s="241">
        <v>0</v>
      </c>
      <c r="BG49" s="241">
        <v>0</v>
      </c>
      <c r="BH49" s="241">
        <v>0</v>
      </c>
      <c r="BI49" s="241">
        <v>0</v>
      </c>
      <c r="BJ49" s="241">
        <v>0</v>
      </c>
      <c r="BK49" s="241">
        <v>0</v>
      </c>
      <c r="BL49" s="241"/>
      <c r="BM49" s="241">
        <v>2</v>
      </c>
      <c r="BN49" s="241">
        <v>0</v>
      </c>
      <c r="BO49" s="241">
        <v>10375000</v>
      </c>
      <c r="BP49" s="241"/>
      <c r="BQ49" s="241"/>
      <c r="BR49" s="241"/>
      <c r="BS49" s="241"/>
      <c r="BT49" s="294"/>
      <c r="BU49" s="294"/>
      <c r="BV49" s="294"/>
      <c r="BW49" s="294"/>
      <c r="BX49" s="241"/>
      <c r="BY49" s="241"/>
      <c r="BZ49" s="244"/>
      <c r="CA49" s="244"/>
      <c r="CB49" s="244"/>
      <c r="CC49" s="245"/>
      <c r="CD49" s="241">
        <v>0</v>
      </c>
      <c r="CE49" s="241">
        <v>55699742.159999996</v>
      </c>
      <c r="CF49" s="241">
        <v>45072829.25</v>
      </c>
      <c r="CG49" s="241">
        <v>55699742.159999996</v>
      </c>
      <c r="CH49" s="241">
        <v>45072829.25</v>
      </c>
      <c r="CI49" s="246" t="s">
        <v>634</v>
      </c>
      <c r="CJ49" s="247">
        <v>45327566.520000003</v>
      </c>
      <c r="CK49" s="247">
        <v>264715.23</v>
      </c>
      <c r="CL49" s="247">
        <v>55712110</v>
      </c>
      <c r="CM49" s="247">
        <v>0</v>
      </c>
    </row>
    <row r="50" spans="1:91" x14ac:dyDescent="0.25">
      <c r="A50" s="231" t="s">
        <v>732</v>
      </c>
      <c r="B50" s="232" t="s">
        <v>733</v>
      </c>
      <c r="C50" s="232" t="s">
        <v>635</v>
      </c>
      <c r="D50" s="233"/>
      <c r="E50" s="234">
        <v>24157761.07</v>
      </c>
      <c r="F50" s="235">
        <v>24157761.07</v>
      </c>
      <c r="G50" s="236"/>
      <c r="H50" s="104"/>
      <c r="I50" s="237">
        <f t="shared" si="11"/>
        <v>24157761.07</v>
      </c>
      <c r="J50" s="238"/>
      <c r="K50" s="239"/>
      <c r="L50" s="8">
        <v>43262631.57</v>
      </c>
      <c r="M50" s="240">
        <f t="shared" si="12"/>
        <v>43262631.57</v>
      </c>
      <c r="N50" s="71"/>
      <c r="O50" s="100"/>
      <c r="P50" s="9">
        <f t="shared" si="13"/>
        <v>-19104870.5</v>
      </c>
      <c r="Q50" s="9">
        <f t="shared" si="14"/>
        <v>0</v>
      </c>
      <c r="R50" s="9">
        <f t="shared" si="15"/>
        <v>-19104870.5</v>
      </c>
      <c r="S50" s="152">
        <v>45747</v>
      </c>
      <c r="T50" s="10"/>
      <c r="U50" s="23">
        <f t="shared" si="16"/>
        <v>0.48583341921749856</v>
      </c>
      <c r="V50" s="11">
        <f t="shared" si="17"/>
        <v>11736647.661277477</v>
      </c>
      <c r="W50" s="11">
        <f t="shared" si="18"/>
        <v>1913561.7199999988</v>
      </c>
      <c r="X50" s="8">
        <v>21018432.219999999</v>
      </c>
      <c r="Y50" s="9">
        <f t="shared" si="19"/>
        <v>-19104870.5</v>
      </c>
      <c r="Z50" s="70">
        <f t="shared" si="20"/>
        <v>-19104870.5</v>
      </c>
      <c r="AA50" s="71"/>
      <c r="AB50" s="108"/>
      <c r="AC50" s="9">
        <f t="shared" si="21"/>
        <v>0</v>
      </c>
      <c r="AD50" s="9">
        <f t="shared" si="22"/>
        <v>-19104870.5</v>
      </c>
      <c r="AE50" s="10"/>
      <c r="AF50" s="24">
        <v>1</v>
      </c>
      <c r="AG50" s="11">
        <v>21046229.25</v>
      </c>
      <c r="AH50" s="8">
        <v>21046229.25</v>
      </c>
      <c r="AI50" s="9">
        <v>3111531.8200000003</v>
      </c>
      <c r="AJ50" s="9">
        <v>0</v>
      </c>
      <c r="AK50" s="10"/>
      <c r="AL50" s="11">
        <f t="shared" si="24"/>
        <v>-19132667.530000001</v>
      </c>
      <c r="AM50" s="8">
        <v>-27797.03</v>
      </c>
      <c r="AN50" s="9">
        <f t="shared" si="26"/>
        <v>-22216402.32</v>
      </c>
      <c r="AO50" s="9">
        <f t="shared" si="27"/>
        <v>-19104870.5</v>
      </c>
      <c r="AP50" s="10"/>
      <c r="AQ50" s="25">
        <f t="shared" si="28"/>
        <v>22244199.350000001</v>
      </c>
      <c r="AR50" s="25">
        <f t="shared" si="29"/>
        <v>22244199.350000001</v>
      </c>
      <c r="AS50" s="25">
        <f t="shared" si="30"/>
        <v>0</v>
      </c>
      <c r="AT50" s="10"/>
      <c r="AU50" s="12">
        <v>24160002.440000001</v>
      </c>
      <c r="AV50" s="12" t="str">
        <f t="shared" si="31"/>
        <v xml:space="preserve"> </v>
      </c>
      <c r="AW50" s="12">
        <f t="shared" si="32"/>
        <v>22246440.720000003</v>
      </c>
      <c r="AX50" s="241"/>
      <c r="AY50" s="242"/>
      <c r="AZ50" s="241"/>
      <c r="BA50" s="241"/>
      <c r="BB50" s="243"/>
      <c r="BC50" s="242"/>
      <c r="BD50" s="242"/>
      <c r="BE50" s="241">
        <v>0</v>
      </c>
      <c r="BF50" s="241">
        <v>0</v>
      </c>
      <c r="BG50" s="241">
        <v>0</v>
      </c>
      <c r="BH50" s="241">
        <v>0</v>
      </c>
      <c r="BI50" s="241">
        <v>0</v>
      </c>
      <c r="BJ50" s="241">
        <v>0</v>
      </c>
      <c r="BK50" s="241">
        <v>0</v>
      </c>
      <c r="BL50" s="241"/>
      <c r="BM50" s="241">
        <v>2</v>
      </c>
      <c r="BN50" s="241">
        <v>0</v>
      </c>
      <c r="BO50" s="241">
        <v>3104992.7200000025</v>
      </c>
      <c r="BP50" s="241"/>
      <c r="BQ50" s="241"/>
      <c r="BR50" s="241"/>
      <c r="BS50" s="241"/>
      <c r="BT50" s="294"/>
      <c r="BU50" s="294"/>
      <c r="BV50" s="294"/>
      <c r="BW50" s="294"/>
      <c r="BX50" s="241"/>
      <c r="BY50" s="241"/>
      <c r="BZ50" s="244"/>
      <c r="CA50" s="244"/>
      <c r="CB50" s="244"/>
      <c r="CC50" s="245"/>
      <c r="CD50" s="241">
        <v>0</v>
      </c>
      <c r="CE50" s="241">
        <v>24157761.07</v>
      </c>
      <c r="CF50" s="241">
        <v>21046229.25</v>
      </c>
      <c r="CG50" s="241">
        <v>24157761.07</v>
      </c>
      <c r="CH50" s="241">
        <v>21046229.25</v>
      </c>
      <c r="CI50" s="246" t="s">
        <v>634</v>
      </c>
      <c r="CJ50" s="247">
        <v>21018432.219999999</v>
      </c>
      <c r="CK50" s="247">
        <v>-27797.03</v>
      </c>
      <c r="CL50" s="247">
        <v>24160002.440000001</v>
      </c>
      <c r="CM50" s="247">
        <v>0</v>
      </c>
    </row>
    <row r="51" spans="1:91" x14ac:dyDescent="0.25">
      <c r="A51" s="231" t="s">
        <v>734</v>
      </c>
      <c r="B51" s="232" t="s">
        <v>735</v>
      </c>
      <c r="C51" s="232" t="s">
        <v>655</v>
      </c>
      <c r="D51" s="233"/>
      <c r="E51" s="234">
        <v>2472164.0499999998</v>
      </c>
      <c r="F51" s="235">
        <v>2472164.0499999998</v>
      </c>
      <c r="G51" s="236"/>
      <c r="H51" s="104"/>
      <c r="I51" s="237">
        <f t="shared" si="11"/>
        <v>2472164.0499999998</v>
      </c>
      <c r="J51" s="238"/>
      <c r="K51" s="239"/>
      <c r="L51" s="8">
        <v>2282717.7000000002</v>
      </c>
      <c r="M51" s="240">
        <f t="shared" si="12"/>
        <v>2282717.7000000002</v>
      </c>
      <c r="N51" s="71"/>
      <c r="O51" s="100"/>
      <c r="P51" s="9">
        <f t="shared" si="13"/>
        <v>189446.34999999963</v>
      </c>
      <c r="Q51" s="9">
        <f t="shared" si="14"/>
        <v>0</v>
      </c>
      <c r="R51" s="9">
        <f t="shared" si="15"/>
        <v>189446.34999999963</v>
      </c>
      <c r="S51" s="152">
        <v>45930</v>
      </c>
      <c r="T51" s="10"/>
      <c r="U51" s="23">
        <f t="shared" si="16"/>
        <v>1.0015537313264797</v>
      </c>
      <c r="V51" s="11">
        <f t="shared" si="17"/>
        <v>2476005.1287286817</v>
      </c>
      <c r="W51" s="11" t="str">
        <f t="shared" ca="1" si="18"/>
        <v/>
      </c>
      <c r="X51" s="8">
        <v>2286264.4300000002</v>
      </c>
      <c r="Y51" s="9">
        <f t="shared" ca="1" si="19"/>
        <v>0</v>
      </c>
      <c r="Z51" s="70">
        <f t="shared" ca="1" si="20"/>
        <v>0</v>
      </c>
      <c r="AA51" s="71"/>
      <c r="AB51" s="108"/>
      <c r="AC51" s="9">
        <f t="shared" si="21"/>
        <v>0</v>
      </c>
      <c r="AD51" s="9">
        <f t="shared" ca="1" si="22"/>
        <v>0</v>
      </c>
      <c r="AE51" s="10"/>
      <c r="AF51" s="24">
        <v>0.93899835698214573</v>
      </c>
      <c r="AG51" s="11">
        <v>2054298.05</v>
      </c>
      <c r="AH51" s="8">
        <v>2054298.05</v>
      </c>
      <c r="AI51" s="9">
        <v>125452.45286883903</v>
      </c>
      <c r="AJ51" s="9">
        <v>0</v>
      </c>
      <c r="AK51" s="10"/>
      <c r="AL51" s="11" t="str">
        <f t="shared" ca="1" si="24"/>
        <v/>
      </c>
      <c r="AM51" s="8">
        <v>231966.38</v>
      </c>
      <c r="AN51" s="9" t="str">
        <f t="shared" ca="1" si="26"/>
        <v/>
      </c>
      <c r="AO51" s="9" t="str">
        <f t="shared" ca="1" si="27"/>
        <v/>
      </c>
      <c r="AP51" s="10"/>
      <c r="AQ51" s="25" t="str">
        <f t="shared" ca="1" si="28"/>
        <v/>
      </c>
      <c r="AR51" s="25">
        <f t="shared" si="29"/>
        <v>-3546.7299999999814</v>
      </c>
      <c r="AS51" s="25" t="str">
        <f t="shared" ca="1" si="30"/>
        <v/>
      </c>
      <c r="AT51" s="10"/>
      <c r="AU51" s="12">
        <v>2472164.0499999998</v>
      </c>
      <c r="AV51" s="12" t="str">
        <f t="shared" ca="1" si="31"/>
        <v/>
      </c>
      <c r="AW51" s="12" t="str">
        <f t="shared" ca="1" si="32"/>
        <v/>
      </c>
      <c r="AX51" s="241"/>
      <c r="AY51" s="242"/>
      <c r="AZ51" s="241"/>
      <c r="BA51" s="241"/>
      <c r="BB51" s="243"/>
      <c r="BC51" s="242"/>
      <c r="BD51" s="242"/>
      <c r="BE51" s="241">
        <v>0</v>
      </c>
      <c r="BF51" s="241">
        <v>0</v>
      </c>
      <c r="BG51" s="241">
        <v>0</v>
      </c>
      <c r="BH51" s="241">
        <v>0</v>
      </c>
      <c r="BI51" s="241">
        <v>0</v>
      </c>
      <c r="BJ51" s="241">
        <v>0</v>
      </c>
      <c r="BK51" s="241">
        <v>0</v>
      </c>
      <c r="BL51" s="241"/>
      <c r="BM51" s="241">
        <v>2</v>
      </c>
      <c r="BN51" s="241">
        <v>0</v>
      </c>
      <c r="BO51" s="241">
        <v>186096.34999999963</v>
      </c>
      <c r="BP51" s="241"/>
      <c r="BQ51" s="241"/>
      <c r="BR51" s="241"/>
      <c r="BS51" s="241"/>
      <c r="BT51" s="294"/>
      <c r="BU51" s="294"/>
      <c r="BV51" s="294"/>
      <c r="BW51" s="294"/>
      <c r="BX51" s="241"/>
      <c r="BY51" s="241"/>
      <c r="BZ51" s="244"/>
      <c r="CA51" s="244"/>
      <c r="CB51" s="244"/>
      <c r="CC51" s="245"/>
      <c r="CD51" s="241">
        <v>0</v>
      </c>
      <c r="CE51" s="241">
        <v>2321357.1</v>
      </c>
      <c r="CF51" s="241">
        <v>2187754.6800000002</v>
      </c>
      <c r="CG51" s="241">
        <v>2321357.1</v>
      </c>
      <c r="CH51" s="241">
        <v>2187754.6800000002</v>
      </c>
      <c r="CI51" s="246" t="s">
        <v>634</v>
      </c>
      <c r="CJ51" s="247">
        <v>2286264.4300000002</v>
      </c>
      <c r="CK51" s="247">
        <v>231966.38</v>
      </c>
      <c r="CL51" s="247">
        <v>2472164.0499999998</v>
      </c>
      <c r="CM51" s="247">
        <v>0</v>
      </c>
    </row>
    <row r="52" spans="1:91" x14ac:dyDescent="0.25">
      <c r="A52" s="231" t="s">
        <v>736</v>
      </c>
      <c r="B52" s="232" t="s">
        <v>737</v>
      </c>
      <c r="C52" s="232" t="s">
        <v>655</v>
      </c>
      <c r="D52" s="233"/>
      <c r="E52" s="234">
        <v>1777852</v>
      </c>
      <c r="F52" s="235">
        <v>1777852</v>
      </c>
      <c r="G52" s="236"/>
      <c r="H52" s="104"/>
      <c r="I52" s="237">
        <f t="shared" si="11"/>
        <v>1777852</v>
      </c>
      <c r="J52" s="238"/>
      <c r="K52" s="239"/>
      <c r="L52" s="8">
        <v>1708711.68</v>
      </c>
      <c r="M52" s="240">
        <f t="shared" si="12"/>
        <v>1708711.68</v>
      </c>
      <c r="N52" s="71"/>
      <c r="O52" s="100"/>
      <c r="P52" s="9">
        <f t="shared" si="13"/>
        <v>69140.320000000065</v>
      </c>
      <c r="Q52" s="9">
        <f t="shared" si="14"/>
        <v>0</v>
      </c>
      <c r="R52" s="9">
        <f t="shared" si="15"/>
        <v>69140.320000000065</v>
      </c>
      <c r="S52" s="152">
        <v>46022</v>
      </c>
      <c r="T52" s="10"/>
      <c r="U52" s="23">
        <f t="shared" si="16"/>
        <v>0.99986167356215427</v>
      </c>
      <c r="V52" s="11">
        <f t="shared" si="17"/>
        <v>1777606.0760658232</v>
      </c>
      <c r="W52" s="11" t="str">
        <f t="shared" ca="1" si="18"/>
        <v/>
      </c>
      <c r="X52" s="8">
        <v>1708475.32</v>
      </c>
      <c r="Y52" s="9">
        <f t="shared" ca="1" si="19"/>
        <v>0</v>
      </c>
      <c r="Z52" s="70">
        <f t="shared" ca="1" si="20"/>
        <v>0</v>
      </c>
      <c r="AA52" s="71"/>
      <c r="AB52" s="108"/>
      <c r="AC52" s="9">
        <f t="shared" si="21"/>
        <v>0</v>
      </c>
      <c r="AD52" s="9">
        <f t="shared" ca="1" si="22"/>
        <v>0</v>
      </c>
      <c r="AE52" s="10"/>
      <c r="AF52" s="24">
        <v>0.81407593265701017</v>
      </c>
      <c r="AG52" s="11">
        <v>1350527.55</v>
      </c>
      <c r="AH52" s="8">
        <v>1350527.55</v>
      </c>
      <c r="AI52" s="9">
        <v>-172311.48811571742</v>
      </c>
      <c r="AJ52" s="9">
        <v>0</v>
      </c>
      <c r="AK52" s="10"/>
      <c r="AL52" s="11" t="str">
        <f t="shared" ca="1" si="24"/>
        <v/>
      </c>
      <c r="AM52" s="8">
        <v>357947.77</v>
      </c>
      <c r="AN52" s="9" t="str">
        <f t="shared" ca="1" si="26"/>
        <v/>
      </c>
      <c r="AO52" s="9" t="str">
        <f t="shared" ca="1" si="27"/>
        <v/>
      </c>
      <c r="AP52" s="10"/>
      <c r="AQ52" s="25" t="str">
        <f t="shared" ca="1" si="28"/>
        <v/>
      </c>
      <c r="AR52" s="25">
        <f t="shared" si="29"/>
        <v>236.35999999986961</v>
      </c>
      <c r="AS52" s="25" t="str">
        <f t="shared" ca="1" si="30"/>
        <v/>
      </c>
      <c r="AT52" s="10"/>
      <c r="AU52" s="12">
        <v>1777852</v>
      </c>
      <c r="AV52" s="12" t="str">
        <f t="shared" ca="1" si="31"/>
        <v/>
      </c>
      <c r="AW52" s="12" t="str">
        <f t="shared" ca="1" si="32"/>
        <v/>
      </c>
      <c r="AX52" s="241"/>
      <c r="AY52" s="242"/>
      <c r="AZ52" s="241"/>
      <c r="BA52" s="241"/>
      <c r="BB52" s="243"/>
      <c r="BC52" s="242"/>
      <c r="BD52" s="242"/>
      <c r="BE52" s="241">
        <v>0</v>
      </c>
      <c r="BF52" s="241">
        <v>0</v>
      </c>
      <c r="BG52" s="241">
        <v>0</v>
      </c>
      <c r="BH52" s="241">
        <v>0</v>
      </c>
      <c r="BI52" s="241">
        <v>0</v>
      </c>
      <c r="BJ52" s="241">
        <v>0</v>
      </c>
      <c r="BK52" s="241">
        <v>0</v>
      </c>
      <c r="BL52" s="241"/>
      <c r="BM52" s="241">
        <v>2</v>
      </c>
      <c r="BN52" s="241">
        <v>0</v>
      </c>
      <c r="BO52" s="241">
        <v>65000</v>
      </c>
      <c r="BP52" s="241"/>
      <c r="BQ52" s="241"/>
      <c r="BR52" s="241"/>
      <c r="BS52" s="241"/>
      <c r="BT52" s="294"/>
      <c r="BU52" s="294"/>
      <c r="BV52" s="294"/>
      <c r="BW52" s="294"/>
      <c r="BX52" s="241"/>
      <c r="BY52" s="241"/>
      <c r="BZ52" s="244"/>
      <c r="CA52" s="244"/>
      <c r="CB52" s="244"/>
      <c r="CC52" s="245"/>
      <c r="CD52" s="241">
        <v>0</v>
      </c>
      <c r="CE52" s="241">
        <v>1447304.87</v>
      </c>
      <c r="CF52" s="241">
        <v>1658970</v>
      </c>
      <c r="CG52" s="241">
        <v>1447304.87</v>
      </c>
      <c r="CH52" s="241">
        <v>1658970</v>
      </c>
      <c r="CI52" s="246" t="s">
        <v>634</v>
      </c>
      <c r="CJ52" s="247">
        <v>1708475.32</v>
      </c>
      <c r="CK52" s="247">
        <v>357947.77</v>
      </c>
      <c r="CL52" s="247">
        <v>1777852</v>
      </c>
      <c r="CM52" s="247">
        <v>0</v>
      </c>
    </row>
    <row r="53" spans="1:91" x14ac:dyDescent="0.25">
      <c r="A53" s="231" t="s">
        <v>738</v>
      </c>
      <c r="B53" s="232" t="s">
        <v>739</v>
      </c>
      <c r="C53" s="232" t="s">
        <v>655</v>
      </c>
      <c r="D53" s="233"/>
      <c r="E53" s="234">
        <v>223896.45</v>
      </c>
      <c r="F53" s="235">
        <v>223896.45</v>
      </c>
      <c r="G53" s="236"/>
      <c r="H53" s="104"/>
      <c r="I53" s="237">
        <f t="shared" si="11"/>
        <v>223896.45</v>
      </c>
      <c r="J53" s="238"/>
      <c r="K53" s="239"/>
      <c r="L53" s="8">
        <v>220754.51</v>
      </c>
      <c r="M53" s="240">
        <f t="shared" si="12"/>
        <v>220754.51</v>
      </c>
      <c r="N53" s="71"/>
      <c r="O53" s="100"/>
      <c r="P53" s="9">
        <f t="shared" si="13"/>
        <v>3141.9400000000023</v>
      </c>
      <c r="Q53" s="9">
        <f t="shared" si="14"/>
        <v>0</v>
      </c>
      <c r="R53" s="9">
        <f t="shared" si="15"/>
        <v>3141.9400000000023</v>
      </c>
      <c r="S53" s="152">
        <v>45869</v>
      </c>
      <c r="T53" s="10"/>
      <c r="U53" s="23">
        <f t="shared" si="16"/>
        <v>1</v>
      </c>
      <c r="V53" s="11">
        <f t="shared" si="17"/>
        <v>223896.45</v>
      </c>
      <c r="W53" s="11" t="str">
        <f t="shared" ca="1" si="18"/>
        <v/>
      </c>
      <c r="X53" s="8">
        <v>220754.51</v>
      </c>
      <c r="Y53" s="9">
        <f t="shared" ca="1" si="19"/>
        <v>0</v>
      </c>
      <c r="Z53" s="70">
        <f t="shared" ca="1" si="20"/>
        <v>0</v>
      </c>
      <c r="AA53" s="71"/>
      <c r="AB53" s="108"/>
      <c r="AC53" s="9">
        <f t="shared" si="21"/>
        <v>0</v>
      </c>
      <c r="AD53" s="9">
        <f t="shared" ca="1" si="22"/>
        <v>0</v>
      </c>
      <c r="AE53" s="10"/>
      <c r="AF53" s="24">
        <v>0.90775937496231518</v>
      </c>
      <c r="AG53" s="11">
        <v>203244.51</v>
      </c>
      <c r="AH53" s="8">
        <v>203244.51</v>
      </c>
      <c r="AI53" s="9">
        <v>-18747.845439971745</v>
      </c>
      <c r="AJ53" s="9">
        <v>0</v>
      </c>
      <c r="AK53" s="10"/>
      <c r="AL53" s="11" t="str">
        <f t="shared" ca="1" si="24"/>
        <v/>
      </c>
      <c r="AM53" s="8">
        <v>17510</v>
      </c>
      <c r="AN53" s="9" t="str">
        <f t="shared" ca="1" si="26"/>
        <v/>
      </c>
      <c r="AO53" s="9" t="str">
        <f t="shared" ca="1" si="27"/>
        <v/>
      </c>
      <c r="AP53" s="10"/>
      <c r="AQ53" s="25" t="str">
        <f t="shared" ca="1" si="28"/>
        <v/>
      </c>
      <c r="AR53" s="25">
        <f t="shared" si="29"/>
        <v>0</v>
      </c>
      <c r="AS53" s="25" t="str">
        <f t="shared" ca="1" si="30"/>
        <v/>
      </c>
      <c r="AT53" s="10"/>
      <c r="AU53" s="12">
        <v>223896.47</v>
      </c>
      <c r="AV53" s="12" t="str">
        <f t="shared" ca="1" si="31"/>
        <v/>
      </c>
      <c r="AW53" s="12" t="str">
        <f t="shared" ca="1" si="32"/>
        <v/>
      </c>
      <c r="AX53" s="241"/>
      <c r="AY53" s="242"/>
      <c r="AZ53" s="241"/>
      <c r="BA53" s="241"/>
      <c r="BB53" s="243"/>
      <c r="BC53" s="242"/>
      <c r="BD53" s="242"/>
      <c r="BE53" s="241">
        <v>0</v>
      </c>
      <c r="BF53" s="241">
        <v>0</v>
      </c>
      <c r="BG53" s="241">
        <v>0</v>
      </c>
      <c r="BH53" s="241">
        <v>0</v>
      </c>
      <c r="BI53" s="241">
        <v>0</v>
      </c>
      <c r="BJ53" s="241">
        <v>0</v>
      </c>
      <c r="BK53" s="241">
        <v>0</v>
      </c>
      <c r="BL53" s="241"/>
      <c r="BM53" s="241">
        <v>2</v>
      </c>
      <c r="BN53" s="241">
        <v>0</v>
      </c>
      <c r="BO53" s="241">
        <v>3141.9599999999919</v>
      </c>
      <c r="BP53" s="241"/>
      <c r="BQ53" s="241"/>
      <c r="BR53" s="241"/>
      <c r="BS53" s="241"/>
      <c r="BT53" s="294"/>
      <c r="BU53" s="294"/>
      <c r="BV53" s="294"/>
      <c r="BW53" s="294"/>
      <c r="BX53" s="241"/>
      <c r="BY53" s="241"/>
      <c r="BZ53" s="244"/>
      <c r="CA53" s="244"/>
      <c r="CB53" s="244"/>
      <c r="CC53" s="245"/>
      <c r="CD53" s="241">
        <v>0</v>
      </c>
      <c r="CE53" s="241">
        <v>203244.02</v>
      </c>
      <c r="CF53" s="241">
        <v>223896.9</v>
      </c>
      <c r="CG53" s="241">
        <v>203244.02</v>
      </c>
      <c r="CH53" s="241">
        <v>223896.9</v>
      </c>
      <c r="CI53" s="246" t="s">
        <v>634</v>
      </c>
      <c r="CJ53" s="247">
        <v>220754.51</v>
      </c>
      <c r="CK53" s="247">
        <v>17510</v>
      </c>
      <c r="CL53" s="247">
        <v>223896.47</v>
      </c>
      <c r="CM53" s="247">
        <v>0</v>
      </c>
    </row>
    <row r="54" spans="1:91" x14ac:dyDescent="0.25">
      <c r="A54" s="231" t="s">
        <v>740</v>
      </c>
      <c r="B54" s="232" t="s">
        <v>741</v>
      </c>
      <c r="C54" s="232" t="s">
        <v>695</v>
      </c>
      <c r="D54" s="233"/>
      <c r="E54" s="234">
        <v>3216240.01</v>
      </c>
      <c r="F54" s="235">
        <v>3216240.01</v>
      </c>
      <c r="G54" s="236"/>
      <c r="H54" s="104"/>
      <c r="I54" s="237">
        <f t="shared" si="11"/>
        <v>3216240.01</v>
      </c>
      <c r="J54" s="238"/>
      <c r="K54" s="239"/>
      <c r="L54" s="8">
        <v>3153374.23</v>
      </c>
      <c r="M54" s="240">
        <f t="shared" si="12"/>
        <v>3153374.23</v>
      </c>
      <c r="N54" s="71"/>
      <c r="O54" s="100"/>
      <c r="P54" s="9">
        <f t="shared" si="13"/>
        <v>62865.779999999795</v>
      </c>
      <c r="Q54" s="9">
        <f t="shared" si="14"/>
        <v>0</v>
      </c>
      <c r="R54" s="9">
        <f t="shared" si="15"/>
        <v>62865.779999999795</v>
      </c>
      <c r="S54" s="152">
        <v>45900</v>
      </c>
      <c r="T54" s="10"/>
      <c r="U54" s="23">
        <f t="shared" si="16"/>
        <v>0.99995660838517098</v>
      </c>
      <c r="V54" s="11">
        <f t="shared" si="17"/>
        <v>3216100.4521522881</v>
      </c>
      <c r="W54" s="11" t="str">
        <f t="shared" ca="1" si="18"/>
        <v/>
      </c>
      <c r="X54" s="8">
        <v>3153237.4</v>
      </c>
      <c r="Y54" s="9">
        <f t="shared" ca="1" si="19"/>
        <v>0</v>
      </c>
      <c r="Z54" s="70">
        <f t="shared" ca="1" si="20"/>
        <v>0</v>
      </c>
      <c r="AA54" s="71"/>
      <c r="AB54" s="108"/>
      <c r="AC54" s="9">
        <f t="shared" si="21"/>
        <v>0</v>
      </c>
      <c r="AD54" s="9">
        <f t="shared" ca="1" si="22"/>
        <v>0</v>
      </c>
      <c r="AE54" s="10"/>
      <c r="AF54" s="24">
        <v>0.85361840838024783</v>
      </c>
      <c r="AG54" s="11">
        <v>2747600.3</v>
      </c>
      <c r="AH54" s="8">
        <v>2747600.3</v>
      </c>
      <c r="AI54" s="9">
        <v>-404041.86959390482</v>
      </c>
      <c r="AJ54" s="9">
        <v>0</v>
      </c>
      <c r="AK54" s="10"/>
      <c r="AL54" s="11" t="str">
        <f t="shared" ca="1" si="24"/>
        <v/>
      </c>
      <c r="AM54" s="8">
        <v>405637.1</v>
      </c>
      <c r="AN54" s="9" t="str">
        <f t="shared" ca="1" si="26"/>
        <v/>
      </c>
      <c r="AO54" s="9" t="str">
        <f t="shared" ca="1" si="27"/>
        <v/>
      </c>
      <c r="AP54" s="10"/>
      <c r="AQ54" s="25" t="str">
        <f t="shared" ca="1" si="28"/>
        <v/>
      </c>
      <c r="AR54" s="25">
        <f t="shared" si="29"/>
        <v>136.83000000007451</v>
      </c>
      <c r="AS54" s="25" t="str">
        <f t="shared" ca="1" si="30"/>
        <v/>
      </c>
      <c r="AT54" s="10"/>
      <c r="AU54" s="12">
        <v>3216240.01</v>
      </c>
      <c r="AV54" s="12" t="str">
        <f t="shared" ca="1" si="31"/>
        <v/>
      </c>
      <c r="AW54" s="12" t="str">
        <f t="shared" ca="1" si="32"/>
        <v/>
      </c>
      <c r="AX54" s="241"/>
      <c r="AY54" s="242"/>
      <c r="AZ54" s="241"/>
      <c r="BA54" s="241"/>
      <c r="BB54" s="243"/>
      <c r="BC54" s="242"/>
      <c r="BD54" s="242"/>
      <c r="BE54" s="241">
        <v>0</v>
      </c>
      <c r="BF54" s="241">
        <v>0</v>
      </c>
      <c r="BG54" s="241">
        <v>0</v>
      </c>
      <c r="BH54" s="241">
        <v>0</v>
      </c>
      <c r="BI54" s="241">
        <v>0</v>
      </c>
      <c r="BJ54" s="241">
        <v>0</v>
      </c>
      <c r="BK54" s="241">
        <v>0</v>
      </c>
      <c r="BL54" s="241"/>
      <c r="BM54" s="241">
        <v>2</v>
      </c>
      <c r="BN54" s="241">
        <v>0</v>
      </c>
      <c r="BO54" s="241">
        <v>62865.219999999739</v>
      </c>
      <c r="BP54" s="241"/>
      <c r="BQ54" s="241"/>
      <c r="BR54" s="241"/>
      <c r="BS54" s="241"/>
      <c r="BT54" s="294"/>
      <c r="BU54" s="294"/>
      <c r="BV54" s="294"/>
      <c r="BW54" s="294"/>
      <c r="BX54" s="241"/>
      <c r="BY54" s="241"/>
      <c r="BZ54" s="244"/>
      <c r="CA54" s="244"/>
      <c r="CB54" s="244"/>
      <c r="CC54" s="245"/>
      <c r="CD54" s="241">
        <v>0</v>
      </c>
      <c r="CE54" s="241">
        <v>2745440.36</v>
      </c>
      <c r="CF54" s="241">
        <v>3218768.8</v>
      </c>
      <c r="CG54" s="241">
        <v>2745440.36</v>
      </c>
      <c r="CH54" s="241">
        <v>3218768.8</v>
      </c>
      <c r="CI54" s="246" t="s">
        <v>634</v>
      </c>
      <c r="CJ54" s="247">
        <v>3153237.4</v>
      </c>
      <c r="CK54" s="247">
        <v>405637.1</v>
      </c>
      <c r="CL54" s="247">
        <v>3216240.01</v>
      </c>
      <c r="CM54" s="247">
        <v>0</v>
      </c>
    </row>
    <row r="55" spans="1:91" x14ac:dyDescent="0.25">
      <c r="A55" s="231" t="s">
        <v>742</v>
      </c>
      <c r="B55" s="232" t="s">
        <v>743</v>
      </c>
      <c r="C55" s="232" t="s">
        <v>635</v>
      </c>
      <c r="D55" s="233"/>
      <c r="E55" s="234">
        <v>3968668.9</v>
      </c>
      <c r="F55" s="235">
        <v>3968668.9</v>
      </c>
      <c r="G55" s="236"/>
      <c r="H55" s="104"/>
      <c r="I55" s="237">
        <f t="shared" si="11"/>
        <v>3968668.9</v>
      </c>
      <c r="J55" s="238"/>
      <c r="K55" s="239"/>
      <c r="L55" s="8">
        <v>3792778.91</v>
      </c>
      <c r="M55" s="240">
        <f t="shared" si="12"/>
        <v>3792778.91</v>
      </c>
      <c r="N55" s="71"/>
      <c r="O55" s="100"/>
      <c r="P55" s="9">
        <f t="shared" si="13"/>
        <v>175889.98999999976</v>
      </c>
      <c r="Q55" s="9">
        <f t="shared" si="14"/>
        <v>0</v>
      </c>
      <c r="R55" s="9">
        <f t="shared" si="15"/>
        <v>175889.98999999976</v>
      </c>
      <c r="S55" s="152">
        <v>46022</v>
      </c>
      <c r="T55" s="10"/>
      <c r="U55" s="23">
        <f t="shared" si="16"/>
        <v>0.99925135894620332</v>
      </c>
      <c r="V55" s="11">
        <f t="shared" si="17"/>
        <v>3965697.7915325337</v>
      </c>
      <c r="W55" s="11" t="str">
        <f t="shared" ca="1" si="18"/>
        <v/>
      </c>
      <c r="X55" s="8">
        <v>3789939.48</v>
      </c>
      <c r="Y55" s="9">
        <f t="shared" ca="1" si="19"/>
        <v>0</v>
      </c>
      <c r="Z55" s="70">
        <f t="shared" ca="1" si="20"/>
        <v>0</v>
      </c>
      <c r="AA55" s="71"/>
      <c r="AB55" s="108"/>
      <c r="AC55" s="9">
        <f t="shared" si="21"/>
        <v>0</v>
      </c>
      <c r="AD55" s="9">
        <f t="shared" ca="1" si="22"/>
        <v>0</v>
      </c>
      <c r="AE55" s="10"/>
      <c r="AF55" s="24">
        <v>0.52405627260976884</v>
      </c>
      <c r="AG55" s="11">
        <v>1941069.17</v>
      </c>
      <c r="AH55" s="8">
        <v>1941069.17</v>
      </c>
      <c r="AI55" s="9">
        <v>-851134.44495890755</v>
      </c>
      <c r="AJ55" s="9">
        <v>0</v>
      </c>
      <c r="AK55" s="10"/>
      <c r="AL55" s="11" t="str">
        <f t="shared" ca="1" si="24"/>
        <v/>
      </c>
      <c r="AM55" s="8">
        <v>1848870.31</v>
      </c>
      <c r="AN55" s="9" t="str">
        <f t="shared" ca="1" si="26"/>
        <v/>
      </c>
      <c r="AO55" s="9" t="str">
        <f t="shared" ca="1" si="27"/>
        <v/>
      </c>
      <c r="AP55" s="10"/>
      <c r="AQ55" s="25" t="str">
        <f t="shared" ca="1" si="28"/>
        <v/>
      </c>
      <c r="AR55" s="25">
        <f t="shared" si="29"/>
        <v>2839.4300000001676</v>
      </c>
      <c r="AS55" s="25" t="str">
        <f t="shared" ca="1" si="30"/>
        <v/>
      </c>
      <c r="AT55" s="10"/>
      <c r="AU55" s="12">
        <v>3968668.9</v>
      </c>
      <c r="AV55" s="12" t="str">
        <f t="shared" ca="1" si="31"/>
        <v/>
      </c>
      <c r="AW55" s="12" t="str">
        <f t="shared" ca="1" si="32"/>
        <v/>
      </c>
      <c r="AX55" s="241"/>
      <c r="AY55" s="242"/>
      <c r="AZ55" s="241"/>
      <c r="BA55" s="241"/>
      <c r="BB55" s="243"/>
      <c r="BC55" s="242"/>
      <c r="BD55" s="242"/>
      <c r="BE55" s="241">
        <v>0</v>
      </c>
      <c r="BF55" s="241">
        <v>0</v>
      </c>
      <c r="BG55" s="241">
        <v>0</v>
      </c>
      <c r="BH55" s="241">
        <v>0</v>
      </c>
      <c r="BI55" s="241">
        <v>0</v>
      </c>
      <c r="BJ55" s="241">
        <v>0</v>
      </c>
      <c r="BK55" s="241">
        <v>0</v>
      </c>
      <c r="BL55" s="241"/>
      <c r="BM55" s="241">
        <v>2</v>
      </c>
      <c r="BN55" s="241">
        <v>0</v>
      </c>
      <c r="BO55" s="241">
        <v>155000</v>
      </c>
      <c r="BP55" s="241"/>
      <c r="BQ55" s="241"/>
      <c r="BR55" s="241"/>
      <c r="BS55" s="241"/>
      <c r="BT55" s="294"/>
      <c r="BU55" s="294"/>
      <c r="BV55" s="294"/>
      <c r="BW55" s="294"/>
      <c r="BX55" s="241"/>
      <c r="BY55" s="241"/>
      <c r="BZ55" s="244"/>
      <c r="CA55" s="244"/>
      <c r="CB55" s="244"/>
      <c r="CC55" s="245"/>
      <c r="CD55" s="241">
        <v>0</v>
      </c>
      <c r="CE55" s="241">
        <v>2079804.75</v>
      </c>
      <c r="CF55" s="241">
        <v>3703932.71</v>
      </c>
      <c r="CG55" s="241">
        <v>2079804.75</v>
      </c>
      <c r="CH55" s="241">
        <v>3703932.71</v>
      </c>
      <c r="CI55" s="246" t="s">
        <v>634</v>
      </c>
      <c r="CJ55" s="247">
        <v>3789939.48</v>
      </c>
      <c r="CK55" s="247">
        <v>1848870.31</v>
      </c>
      <c r="CL55" s="247">
        <v>3968668.9</v>
      </c>
      <c r="CM55" s="247">
        <v>0</v>
      </c>
    </row>
    <row r="56" spans="1:91" x14ac:dyDescent="0.25">
      <c r="A56" s="231" t="s">
        <v>744</v>
      </c>
      <c r="B56" s="232" t="s">
        <v>745</v>
      </c>
      <c r="C56" s="232" t="s">
        <v>655</v>
      </c>
      <c r="D56" s="233"/>
      <c r="E56" s="234">
        <v>427464.77</v>
      </c>
      <c r="F56" s="235">
        <v>427464.77</v>
      </c>
      <c r="G56" s="236"/>
      <c r="H56" s="104"/>
      <c r="I56" s="237">
        <f t="shared" si="11"/>
        <v>427464.77</v>
      </c>
      <c r="J56" s="238"/>
      <c r="K56" s="239"/>
      <c r="L56" s="8">
        <v>371915.26</v>
      </c>
      <c r="M56" s="240">
        <f t="shared" si="12"/>
        <v>371915.26</v>
      </c>
      <c r="N56" s="71"/>
      <c r="O56" s="100"/>
      <c r="P56" s="9">
        <f t="shared" si="13"/>
        <v>55549.510000000009</v>
      </c>
      <c r="Q56" s="9">
        <f t="shared" si="14"/>
        <v>0</v>
      </c>
      <c r="R56" s="9">
        <f t="shared" si="15"/>
        <v>55549.510000000009</v>
      </c>
      <c r="S56" s="152">
        <v>45838</v>
      </c>
      <c r="T56" s="10"/>
      <c r="U56" s="23">
        <f t="shared" si="16"/>
        <v>1</v>
      </c>
      <c r="V56" s="11">
        <f t="shared" si="17"/>
        <v>427464.77</v>
      </c>
      <c r="W56" s="11" t="str">
        <f t="shared" ca="1" si="18"/>
        <v/>
      </c>
      <c r="X56" s="8">
        <v>371915.26</v>
      </c>
      <c r="Y56" s="9">
        <f t="shared" ca="1" si="19"/>
        <v>0</v>
      </c>
      <c r="Z56" s="70">
        <f t="shared" ca="1" si="20"/>
        <v>0</v>
      </c>
      <c r="AA56" s="71"/>
      <c r="AB56" s="108"/>
      <c r="AC56" s="9">
        <f t="shared" si="21"/>
        <v>0</v>
      </c>
      <c r="AD56" s="9">
        <f t="shared" ca="1" si="22"/>
        <v>0</v>
      </c>
      <c r="AE56" s="10"/>
      <c r="AF56" s="24">
        <v>0.99493726681839978</v>
      </c>
      <c r="AG56" s="11">
        <v>151321.76</v>
      </c>
      <c r="AH56" s="8">
        <v>151321.76</v>
      </c>
      <c r="AI56" s="9">
        <v>271825.57694524422</v>
      </c>
      <c r="AJ56" s="9">
        <v>0</v>
      </c>
      <c r="AK56" s="10"/>
      <c r="AL56" s="11" t="str">
        <f t="shared" ca="1" si="24"/>
        <v/>
      </c>
      <c r="AM56" s="8">
        <v>220593.5</v>
      </c>
      <c r="AN56" s="9" t="str">
        <f t="shared" ca="1" si="26"/>
        <v/>
      </c>
      <c r="AO56" s="9" t="str">
        <f t="shared" ca="1" si="27"/>
        <v/>
      </c>
      <c r="AP56" s="10"/>
      <c r="AQ56" s="25" t="str">
        <f t="shared" ca="1" si="28"/>
        <v/>
      </c>
      <c r="AR56" s="25">
        <f t="shared" si="29"/>
        <v>0</v>
      </c>
      <c r="AS56" s="25" t="str">
        <f t="shared" ca="1" si="30"/>
        <v/>
      </c>
      <c r="AT56" s="10"/>
      <c r="AU56" s="12">
        <v>427464.77</v>
      </c>
      <c r="AV56" s="12" t="str">
        <f t="shared" ca="1" si="31"/>
        <v/>
      </c>
      <c r="AW56" s="12" t="str">
        <f t="shared" ca="1" si="32"/>
        <v/>
      </c>
      <c r="AX56" s="241"/>
      <c r="AY56" s="242"/>
      <c r="AZ56" s="241"/>
      <c r="BA56" s="241"/>
      <c r="BB56" s="243"/>
      <c r="BC56" s="242"/>
      <c r="BD56" s="242"/>
      <c r="BE56" s="241">
        <v>0</v>
      </c>
      <c r="BF56" s="241">
        <v>0</v>
      </c>
      <c r="BG56" s="241">
        <v>0</v>
      </c>
      <c r="BH56" s="241">
        <v>0</v>
      </c>
      <c r="BI56" s="241">
        <v>0</v>
      </c>
      <c r="BJ56" s="241">
        <v>0</v>
      </c>
      <c r="BK56" s="241">
        <v>0</v>
      </c>
      <c r="BL56" s="241"/>
      <c r="BM56" s="241">
        <v>2</v>
      </c>
      <c r="BN56" s="241">
        <v>0</v>
      </c>
      <c r="BO56" s="241">
        <v>58649.48000000004</v>
      </c>
      <c r="BP56" s="241"/>
      <c r="BQ56" s="241"/>
      <c r="BR56" s="241"/>
      <c r="BS56" s="241"/>
      <c r="BT56" s="294"/>
      <c r="BU56" s="294"/>
      <c r="BV56" s="294"/>
      <c r="BW56" s="294"/>
      <c r="BX56" s="241"/>
      <c r="BY56" s="241"/>
      <c r="BZ56" s="244"/>
      <c r="CA56" s="244"/>
      <c r="CB56" s="244"/>
      <c r="CC56" s="245"/>
      <c r="CD56" s="241">
        <v>0</v>
      </c>
      <c r="CE56" s="241">
        <v>425300.52</v>
      </c>
      <c r="CF56" s="241">
        <v>152091.76</v>
      </c>
      <c r="CG56" s="241">
        <v>425300.52</v>
      </c>
      <c r="CH56" s="241">
        <v>152091.76</v>
      </c>
      <c r="CI56" s="246" t="s">
        <v>634</v>
      </c>
      <c r="CJ56" s="247">
        <v>371915.26</v>
      </c>
      <c r="CK56" s="247">
        <v>220593.5</v>
      </c>
      <c r="CL56" s="247">
        <v>427464.77</v>
      </c>
      <c r="CM56" s="247">
        <v>0</v>
      </c>
    </row>
    <row r="57" spans="1:91" x14ac:dyDescent="0.25">
      <c r="A57" s="231" t="s">
        <v>746</v>
      </c>
      <c r="B57" s="232" t="s">
        <v>747</v>
      </c>
      <c r="C57" s="232" t="s">
        <v>642</v>
      </c>
      <c r="D57" s="233"/>
      <c r="E57" s="234">
        <v>1251279</v>
      </c>
      <c r="F57" s="235">
        <v>1251279</v>
      </c>
      <c r="G57" s="236"/>
      <c r="H57" s="104"/>
      <c r="I57" s="237">
        <f t="shared" si="11"/>
        <v>1251279</v>
      </c>
      <c r="J57" s="238"/>
      <c r="K57" s="239"/>
      <c r="L57" s="8">
        <v>1063948.08</v>
      </c>
      <c r="M57" s="240">
        <f t="shared" si="12"/>
        <v>1063948.08</v>
      </c>
      <c r="N57" s="71"/>
      <c r="O57" s="100"/>
      <c r="P57" s="9">
        <f t="shared" si="13"/>
        <v>187330.91999999993</v>
      </c>
      <c r="Q57" s="9">
        <f t="shared" si="14"/>
        <v>0</v>
      </c>
      <c r="R57" s="9">
        <f t="shared" si="15"/>
        <v>187330.91999999993</v>
      </c>
      <c r="S57" s="152">
        <v>46022</v>
      </c>
      <c r="T57" s="10"/>
      <c r="U57" s="23">
        <f t="shared" si="16"/>
        <v>0.99960930424349259</v>
      </c>
      <c r="V57" s="11">
        <f t="shared" si="17"/>
        <v>1250790.1306044932</v>
      </c>
      <c r="W57" s="11" t="str">
        <f t="shared" ca="1" si="18"/>
        <v/>
      </c>
      <c r="X57" s="8">
        <v>1063532.3999999999</v>
      </c>
      <c r="Y57" s="9">
        <f t="shared" ca="1" si="19"/>
        <v>0</v>
      </c>
      <c r="Z57" s="70">
        <f t="shared" ca="1" si="20"/>
        <v>0</v>
      </c>
      <c r="AA57" s="71"/>
      <c r="AB57" s="108"/>
      <c r="AC57" s="9">
        <f t="shared" si="21"/>
        <v>0</v>
      </c>
      <c r="AD57" s="9">
        <f t="shared" ca="1" si="22"/>
        <v>0</v>
      </c>
      <c r="AE57" s="10"/>
      <c r="AF57" s="24">
        <v>0.16641374736746201</v>
      </c>
      <c r="AG57" s="11">
        <v>189958.63</v>
      </c>
      <c r="AH57" s="8">
        <v>189958.63</v>
      </c>
      <c r="AI57" s="9">
        <v>-155306.4468221835</v>
      </c>
      <c r="AJ57" s="9">
        <v>0</v>
      </c>
      <c r="AK57" s="10"/>
      <c r="AL57" s="11" t="str">
        <f t="shared" ca="1" si="24"/>
        <v/>
      </c>
      <c r="AM57" s="8">
        <v>873573.77</v>
      </c>
      <c r="AN57" s="9" t="str">
        <f t="shared" ca="1" si="26"/>
        <v/>
      </c>
      <c r="AO57" s="9" t="str">
        <f t="shared" ca="1" si="27"/>
        <v/>
      </c>
      <c r="AP57" s="10"/>
      <c r="AQ57" s="25" t="str">
        <f t="shared" ca="1" si="28"/>
        <v/>
      </c>
      <c r="AR57" s="25">
        <f t="shared" si="29"/>
        <v>415.68000000016764</v>
      </c>
      <c r="AS57" s="25" t="str">
        <f t="shared" ca="1" si="30"/>
        <v/>
      </c>
      <c r="AT57" s="10"/>
      <c r="AU57" s="12">
        <v>1251279</v>
      </c>
      <c r="AV57" s="12" t="str">
        <f t="shared" ca="1" si="31"/>
        <v/>
      </c>
      <c r="AW57" s="12" t="str">
        <f t="shared" ca="1" si="32"/>
        <v/>
      </c>
      <c r="AX57" s="241"/>
      <c r="AY57" s="242"/>
      <c r="AZ57" s="241"/>
      <c r="BA57" s="241"/>
      <c r="BB57" s="243"/>
      <c r="BC57" s="242"/>
      <c r="BD57" s="242"/>
      <c r="BE57" s="241">
        <v>0</v>
      </c>
      <c r="BF57" s="241">
        <v>0</v>
      </c>
      <c r="BG57" s="241">
        <v>0</v>
      </c>
      <c r="BH57" s="241">
        <v>0</v>
      </c>
      <c r="BI57" s="241">
        <v>0</v>
      </c>
      <c r="BJ57" s="241">
        <v>0</v>
      </c>
      <c r="BK57" s="241">
        <v>0</v>
      </c>
      <c r="BL57" s="241"/>
      <c r="BM57" s="241">
        <v>2</v>
      </c>
      <c r="BN57" s="241">
        <v>0</v>
      </c>
      <c r="BO57" s="241">
        <v>186000</v>
      </c>
      <c r="BP57" s="241"/>
      <c r="BQ57" s="241"/>
      <c r="BR57" s="241"/>
      <c r="BS57" s="241"/>
      <c r="BT57" s="294"/>
      <c r="BU57" s="294"/>
      <c r="BV57" s="294"/>
      <c r="BW57" s="294"/>
      <c r="BX57" s="241"/>
      <c r="BY57" s="241"/>
      <c r="BZ57" s="244"/>
      <c r="CA57" s="244"/>
      <c r="CB57" s="244"/>
      <c r="CC57" s="245"/>
      <c r="CD57" s="241">
        <v>0</v>
      </c>
      <c r="CE57" s="241">
        <v>208229.09</v>
      </c>
      <c r="CF57" s="241">
        <v>1141484</v>
      </c>
      <c r="CG57" s="241">
        <v>189958.63</v>
      </c>
      <c r="CH57" s="241">
        <v>1141484</v>
      </c>
      <c r="CI57" s="246" t="s">
        <v>634</v>
      </c>
      <c r="CJ57" s="247">
        <v>1063532.3999999999</v>
      </c>
      <c r="CK57" s="247">
        <v>873573.77</v>
      </c>
      <c r="CL57" s="247">
        <v>1251279</v>
      </c>
      <c r="CM57" s="247">
        <v>0</v>
      </c>
    </row>
    <row r="58" spans="1:91" x14ac:dyDescent="0.25">
      <c r="A58" s="231" t="s">
        <v>748</v>
      </c>
      <c r="B58" s="232" t="s">
        <v>749</v>
      </c>
      <c r="C58" s="232" t="s">
        <v>655</v>
      </c>
      <c r="D58" s="233"/>
      <c r="E58" s="234">
        <v>199161.5</v>
      </c>
      <c r="F58" s="235">
        <v>199161.5</v>
      </c>
      <c r="G58" s="236"/>
      <c r="H58" s="104"/>
      <c r="I58" s="237">
        <f t="shared" si="11"/>
        <v>199161.5</v>
      </c>
      <c r="J58" s="238"/>
      <c r="K58" s="239"/>
      <c r="L58" s="8">
        <v>133356.29999999999</v>
      </c>
      <c r="M58" s="240">
        <f t="shared" si="12"/>
        <v>133356.29999999999</v>
      </c>
      <c r="N58" s="71"/>
      <c r="O58" s="100"/>
      <c r="P58" s="9">
        <f t="shared" si="13"/>
        <v>65805.200000000012</v>
      </c>
      <c r="Q58" s="9">
        <f t="shared" si="14"/>
        <v>0</v>
      </c>
      <c r="R58" s="9">
        <f t="shared" si="15"/>
        <v>65805.200000000012</v>
      </c>
      <c r="S58" s="152">
        <v>45747</v>
      </c>
      <c r="T58" s="10"/>
      <c r="U58" s="23">
        <f t="shared" si="16"/>
        <v>0.93093689611964348</v>
      </c>
      <c r="V58" s="11">
        <f t="shared" si="17"/>
        <v>185406.78863653238</v>
      </c>
      <c r="W58" s="11" t="str">
        <f t="shared" ca="1" si="18"/>
        <v/>
      </c>
      <c r="X58" s="8">
        <v>124146.3</v>
      </c>
      <c r="Y58" s="9">
        <f t="shared" ca="1" si="19"/>
        <v>0</v>
      </c>
      <c r="Z58" s="70">
        <f t="shared" ca="1" si="20"/>
        <v>0</v>
      </c>
      <c r="AA58" s="71"/>
      <c r="AB58" s="108"/>
      <c r="AC58" s="9">
        <f t="shared" si="21"/>
        <v>0</v>
      </c>
      <c r="AD58" s="9">
        <f t="shared" ca="1" si="22"/>
        <v>0</v>
      </c>
      <c r="AE58" s="10"/>
      <c r="AF58" s="24">
        <v>0.91986917183228745</v>
      </c>
      <c r="AG58" s="11">
        <v>119458.81</v>
      </c>
      <c r="AH58" s="8">
        <v>119458.81</v>
      </c>
      <c r="AI58" s="9">
        <v>49063.512753913034</v>
      </c>
      <c r="AJ58" s="9">
        <v>0</v>
      </c>
      <c r="AK58" s="10"/>
      <c r="AL58" s="11" t="str">
        <f t="shared" ca="1" si="24"/>
        <v/>
      </c>
      <c r="AM58" s="8">
        <v>4687.49</v>
      </c>
      <c r="AN58" s="9" t="str">
        <f t="shared" ca="1" si="26"/>
        <v/>
      </c>
      <c r="AO58" s="9" t="str">
        <f t="shared" ca="1" si="27"/>
        <v/>
      </c>
      <c r="AP58" s="10"/>
      <c r="AQ58" s="25" t="str">
        <f t="shared" ca="1" si="28"/>
        <v/>
      </c>
      <c r="AR58" s="25">
        <f t="shared" si="29"/>
        <v>9209.9999999999854</v>
      </c>
      <c r="AS58" s="25" t="str">
        <f t="shared" ca="1" si="30"/>
        <v/>
      </c>
      <c r="AT58" s="10"/>
      <c r="AU58" s="12">
        <v>199161.5</v>
      </c>
      <c r="AV58" s="12" t="str">
        <f t="shared" ca="1" si="31"/>
        <v/>
      </c>
      <c r="AW58" s="12" t="str">
        <f t="shared" ca="1" si="32"/>
        <v/>
      </c>
      <c r="AX58" s="241"/>
      <c r="AY58" s="242"/>
      <c r="AZ58" s="241"/>
      <c r="BA58" s="241"/>
      <c r="BB58" s="243"/>
      <c r="BC58" s="242"/>
      <c r="BD58" s="242"/>
      <c r="BE58" s="241">
        <v>0</v>
      </c>
      <c r="BF58" s="241">
        <v>0</v>
      </c>
      <c r="BG58" s="241">
        <v>0</v>
      </c>
      <c r="BH58" s="241">
        <v>0</v>
      </c>
      <c r="BI58" s="241">
        <v>0</v>
      </c>
      <c r="BJ58" s="241">
        <v>0</v>
      </c>
      <c r="BK58" s="241">
        <v>0</v>
      </c>
      <c r="BL58" s="241"/>
      <c r="BM58" s="241">
        <v>2</v>
      </c>
      <c r="BN58" s="241">
        <v>0</v>
      </c>
      <c r="BO58" s="241">
        <v>75015.199999999997</v>
      </c>
      <c r="BP58" s="241"/>
      <c r="BQ58" s="241"/>
      <c r="BR58" s="241"/>
      <c r="BS58" s="241"/>
      <c r="BT58" s="294"/>
      <c r="BU58" s="294"/>
      <c r="BV58" s="294"/>
      <c r="BW58" s="294"/>
      <c r="BX58" s="241"/>
      <c r="BY58" s="241"/>
      <c r="BZ58" s="244"/>
      <c r="CA58" s="244"/>
      <c r="CB58" s="244"/>
      <c r="CC58" s="245"/>
      <c r="CD58" s="241">
        <v>0</v>
      </c>
      <c r="CE58" s="241">
        <v>183202.49</v>
      </c>
      <c r="CF58" s="241">
        <v>129865</v>
      </c>
      <c r="CG58" s="241">
        <v>183202.49</v>
      </c>
      <c r="CH58" s="241">
        <v>129865</v>
      </c>
      <c r="CI58" s="246" t="s">
        <v>634</v>
      </c>
      <c r="CJ58" s="247">
        <v>124146.3</v>
      </c>
      <c r="CK58" s="247">
        <v>4687.49</v>
      </c>
      <c r="CL58" s="247">
        <v>199161.5</v>
      </c>
      <c r="CM58" s="247">
        <v>0</v>
      </c>
    </row>
    <row r="59" spans="1:91" x14ac:dyDescent="0.25">
      <c r="A59" s="231" t="s">
        <v>750</v>
      </c>
      <c r="B59" s="232" t="s">
        <v>751</v>
      </c>
      <c r="C59" s="232" t="s">
        <v>635</v>
      </c>
      <c r="D59" s="233"/>
      <c r="E59" s="234">
        <v>1147640</v>
      </c>
      <c r="F59" s="235">
        <v>1147640</v>
      </c>
      <c r="G59" s="236"/>
      <c r="H59" s="104"/>
      <c r="I59" s="237">
        <f t="shared" si="11"/>
        <v>1147640</v>
      </c>
      <c r="J59" s="238"/>
      <c r="K59" s="239"/>
      <c r="L59" s="8">
        <v>1123919.83</v>
      </c>
      <c r="M59" s="240">
        <f t="shared" si="12"/>
        <v>1123919.83</v>
      </c>
      <c r="N59" s="71"/>
      <c r="O59" s="100"/>
      <c r="P59" s="9">
        <f t="shared" si="13"/>
        <v>23720.169999999925</v>
      </c>
      <c r="Q59" s="9">
        <f t="shared" si="14"/>
        <v>0</v>
      </c>
      <c r="R59" s="9">
        <f t="shared" si="15"/>
        <v>23720.169999999925</v>
      </c>
      <c r="S59" s="152">
        <v>45961</v>
      </c>
      <c r="T59" s="10"/>
      <c r="U59" s="23">
        <f t="shared" si="16"/>
        <v>1.0013168199016473</v>
      </c>
      <c r="V59" s="11">
        <f t="shared" si="17"/>
        <v>1149151.2351919266</v>
      </c>
      <c r="W59" s="11" t="str">
        <f t="shared" ca="1" si="18"/>
        <v/>
      </c>
      <c r="X59" s="8">
        <v>1125399.83</v>
      </c>
      <c r="Y59" s="9">
        <f t="shared" ca="1" si="19"/>
        <v>0</v>
      </c>
      <c r="Z59" s="70">
        <f t="shared" ca="1" si="20"/>
        <v>0</v>
      </c>
      <c r="AA59" s="71"/>
      <c r="AB59" s="108"/>
      <c r="AC59" s="9">
        <f t="shared" si="21"/>
        <v>0</v>
      </c>
      <c r="AD59" s="9">
        <f t="shared" ca="1" si="22"/>
        <v>0</v>
      </c>
      <c r="AE59" s="10"/>
      <c r="AF59" s="24">
        <v>0.27229837758139075</v>
      </c>
      <c r="AG59" s="11">
        <v>297705.45</v>
      </c>
      <c r="AH59" s="8">
        <v>297705.45</v>
      </c>
      <c r="AI59" s="9">
        <v>-212612.18522194511</v>
      </c>
      <c r="AJ59" s="9">
        <v>0</v>
      </c>
      <c r="AK59" s="10"/>
      <c r="AL59" s="11" t="str">
        <f t="shared" ca="1" si="24"/>
        <v/>
      </c>
      <c r="AM59" s="8">
        <v>827694.38</v>
      </c>
      <c r="AN59" s="9" t="str">
        <f t="shared" ca="1" si="26"/>
        <v/>
      </c>
      <c r="AO59" s="9" t="str">
        <f t="shared" ca="1" si="27"/>
        <v/>
      </c>
      <c r="AP59" s="10"/>
      <c r="AQ59" s="25" t="str">
        <f t="shared" ca="1" si="28"/>
        <v/>
      </c>
      <c r="AR59" s="25">
        <f t="shared" si="29"/>
        <v>-1480</v>
      </c>
      <c r="AS59" s="25" t="str">
        <f t="shared" ca="1" si="30"/>
        <v/>
      </c>
      <c r="AT59" s="10"/>
      <c r="AU59" s="12">
        <v>1147640</v>
      </c>
      <c r="AV59" s="12" t="str">
        <f t="shared" ca="1" si="31"/>
        <v/>
      </c>
      <c r="AW59" s="12" t="str">
        <f t="shared" ca="1" si="32"/>
        <v/>
      </c>
      <c r="AX59" s="241"/>
      <c r="AY59" s="242"/>
      <c r="AZ59" s="241"/>
      <c r="BA59" s="241"/>
      <c r="BB59" s="243"/>
      <c r="BC59" s="242"/>
      <c r="BD59" s="242"/>
      <c r="BE59" s="241">
        <v>0</v>
      </c>
      <c r="BF59" s="241">
        <v>0</v>
      </c>
      <c r="BG59" s="241">
        <v>0</v>
      </c>
      <c r="BH59" s="241">
        <v>0</v>
      </c>
      <c r="BI59" s="241">
        <v>0</v>
      </c>
      <c r="BJ59" s="241">
        <v>0</v>
      </c>
      <c r="BK59" s="241">
        <v>0</v>
      </c>
      <c r="BL59" s="241"/>
      <c r="BM59" s="241">
        <v>2</v>
      </c>
      <c r="BN59" s="241">
        <v>0</v>
      </c>
      <c r="BO59" s="241">
        <v>21000</v>
      </c>
      <c r="BP59" s="241"/>
      <c r="BQ59" s="241"/>
      <c r="BR59" s="241"/>
      <c r="BS59" s="241"/>
      <c r="BT59" s="294"/>
      <c r="BU59" s="294"/>
      <c r="BV59" s="294"/>
      <c r="BW59" s="294"/>
      <c r="BX59" s="241"/>
      <c r="BY59" s="241"/>
      <c r="BZ59" s="244"/>
      <c r="CA59" s="244"/>
      <c r="CB59" s="244"/>
      <c r="CC59" s="245"/>
      <c r="CD59" s="241">
        <v>0</v>
      </c>
      <c r="CE59" s="241">
        <v>312500.08</v>
      </c>
      <c r="CF59" s="241">
        <v>1093306</v>
      </c>
      <c r="CG59" s="241">
        <v>297705.45</v>
      </c>
      <c r="CH59" s="241">
        <v>1093306</v>
      </c>
      <c r="CI59" s="246" t="s">
        <v>634</v>
      </c>
      <c r="CJ59" s="247">
        <v>1125399.83</v>
      </c>
      <c r="CK59" s="247">
        <v>827694.38</v>
      </c>
      <c r="CL59" s="247">
        <v>1147640</v>
      </c>
      <c r="CM59" s="247">
        <v>0</v>
      </c>
    </row>
    <row r="60" spans="1:91" x14ac:dyDescent="0.25">
      <c r="A60" s="231" t="s">
        <v>752</v>
      </c>
      <c r="B60" s="232" t="s">
        <v>753</v>
      </c>
      <c r="C60" s="232" t="s">
        <v>642</v>
      </c>
      <c r="D60" s="233"/>
      <c r="E60" s="234">
        <v>44560</v>
      </c>
      <c r="F60" s="235">
        <v>44560</v>
      </c>
      <c r="G60" s="236"/>
      <c r="H60" s="104"/>
      <c r="I60" s="237">
        <f t="shared" si="11"/>
        <v>44560</v>
      </c>
      <c r="J60" s="238"/>
      <c r="K60" s="239"/>
      <c r="L60" s="8">
        <v>25097.25</v>
      </c>
      <c r="M60" s="240">
        <f t="shared" si="12"/>
        <v>25097.25</v>
      </c>
      <c r="N60" s="71"/>
      <c r="O60" s="100"/>
      <c r="P60" s="9">
        <f t="shared" si="13"/>
        <v>19462.75</v>
      </c>
      <c r="Q60" s="9">
        <f t="shared" si="14"/>
        <v>0</v>
      </c>
      <c r="R60" s="9">
        <f t="shared" si="15"/>
        <v>19462.75</v>
      </c>
      <c r="S60" s="152">
        <v>46022</v>
      </c>
      <c r="T60" s="10"/>
      <c r="U60" s="23">
        <f t="shared" si="16"/>
        <v>1</v>
      </c>
      <c r="V60" s="11">
        <f t="shared" si="17"/>
        <v>44560</v>
      </c>
      <c r="W60" s="11" t="str">
        <f t="shared" ca="1" si="18"/>
        <v/>
      </c>
      <c r="X60" s="8">
        <v>25097.25</v>
      </c>
      <c r="Y60" s="9">
        <f t="shared" ca="1" si="19"/>
        <v>0</v>
      </c>
      <c r="Z60" s="70">
        <f t="shared" ca="1" si="20"/>
        <v>0</v>
      </c>
      <c r="AA60" s="71"/>
      <c r="AB60" s="108"/>
      <c r="AC60" s="9">
        <f t="shared" si="21"/>
        <v>0</v>
      </c>
      <c r="AD60" s="9">
        <f t="shared" ca="1" si="22"/>
        <v>0</v>
      </c>
      <c r="AE60" s="10"/>
      <c r="AF60" s="24">
        <v>1</v>
      </c>
      <c r="AG60" s="11">
        <v>13506.19</v>
      </c>
      <c r="AH60" s="8">
        <v>13506.19</v>
      </c>
      <c r="AI60" s="9">
        <v>31053.809999999998</v>
      </c>
      <c r="AJ60" s="9">
        <v>0</v>
      </c>
      <c r="AK60" s="10"/>
      <c r="AL60" s="11" t="str">
        <f t="shared" ca="1" si="24"/>
        <v/>
      </c>
      <c r="AM60" s="8">
        <v>11591.06</v>
      </c>
      <c r="AN60" s="9" t="str">
        <f t="shared" ca="1" si="26"/>
        <v/>
      </c>
      <c r="AO60" s="9" t="str">
        <f t="shared" ca="1" si="27"/>
        <v/>
      </c>
      <c r="AP60" s="10"/>
      <c r="AQ60" s="25" t="str">
        <f t="shared" ca="1" si="28"/>
        <v/>
      </c>
      <c r="AR60" s="25">
        <f t="shared" si="29"/>
        <v>0</v>
      </c>
      <c r="AS60" s="25" t="str">
        <f t="shared" ca="1" si="30"/>
        <v/>
      </c>
      <c r="AT60" s="10"/>
      <c r="AU60" s="12">
        <v>44560</v>
      </c>
      <c r="AV60" s="12" t="str">
        <f t="shared" ca="1" si="31"/>
        <v/>
      </c>
      <c r="AW60" s="12" t="str">
        <f t="shared" ca="1" si="32"/>
        <v/>
      </c>
      <c r="AX60" s="241"/>
      <c r="AY60" s="242"/>
      <c r="AZ60" s="241"/>
      <c r="BA60" s="241"/>
      <c r="BB60" s="243"/>
      <c r="BC60" s="242"/>
      <c r="BD60" s="242"/>
      <c r="BE60" s="241">
        <v>0</v>
      </c>
      <c r="BF60" s="241">
        <v>0</v>
      </c>
      <c r="BG60" s="241">
        <v>0</v>
      </c>
      <c r="BH60" s="241">
        <v>0</v>
      </c>
      <c r="BI60" s="241">
        <v>0</v>
      </c>
      <c r="BJ60" s="241">
        <v>0</v>
      </c>
      <c r="BK60" s="241">
        <v>0</v>
      </c>
      <c r="BL60" s="241"/>
      <c r="BM60" s="241">
        <v>3</v>
      </c>
      <c r="BN60" s="241">
        <v>0</v>
      </c>
      <c r="BO60" s="241">
        <v>19462.75</v>
      </c>
      <c r="BP60" s="241"/>
      <c r="BQ60" s="241"/>
      <c r="BR60" s="241"/>
      <c r="BS60" s="241"/>
      <c r="BT60" s="294"/>
      <c r="BU60" s="294"/>
      <c r="BV60" s="294"/>
      <c r="BW60" s="294"/>
      <c r="BX60" s="241"/>
      <c r="BY60" s="241"/>
      <c r="BZ60" s="244"/>
      <c r="CA60" s="244"/>
      <c r="CB60" s="244"/>
      <c r="CC60" s="245"/>
      <c r="CD60" s="241">
        <v>0</v>
      </c>
      <c r="CE60" s="241">
        <v>44560</v>
      </c>
      <c r="CF60" s="241">
        <v>13506.19</v>
      </c>
      <c r="CG60" s="241">
        <v>44560</v>
      </c>
      <c r="CH60" s="241">
        <v>13506.19</v>
      </c>
      <c r="CI60" s="246" t="s">
        <v>634</v>
      </c>
      <c r="CJ60" s="247">
        <v>25097.25</v>
      </c>
      <c r="CK60" s="247">
        <v>11591.06</v>
      </c>
      <c r="CL60" s="247">
        <v>44560</v>
      </c>
      <c r="CM60" s="247">
        <v>0</v>
      </c>
    </row>
    <row r="61" spans="1:91" x14ac:dyDescent="0.25">
      <c r="A61" s="231" t="s">
        <v>754</v>
      </c>
      <c r="B61" s="232" t="s">
        <v>755</v>
      </c>
      <c r="C61" s="232" t="s">
        <v>658</v>
      </c>
      <c r="D61" s="233"/>
      <c r="E61" s="234">
        <v>0</v>
      </c>
      <c r="F61" s="235">
        <v>0</v>
      </c>
      <c r="G61" s="236"/>
      <c r="H61" s="104"/>
      <c r="I61" s="237">
        <f t="shared" si="11"/>
        <v>0</v>
      </c>
      <c r="J61" s="238"/>
      <c r="K61" s="239"/>
      <c r="L61" s="8">
        <v>1313.45</v>
      </c>
      <c r="M61" s="240">
        <f t="shared" si="12"/>
        <v>1313.45</v>
      </c>
      <c r="N61" s="71"/>
      <c r="O61" s="100"/>
      <c r="P61" s="9">
        <f t="shared" si="13"/>
        <v>-1313.45</v>
      </c>
      <c r="Q61" s="9">
        <f t="shared" si="14"/>
        <v>0</v>
      </c>
      <c r="R61" s="9">
        <f t="shared" si="15"/>
        <v>-1313.45</v>
      </c>
      <c r="S61" s="152">
        <v>46022</v>
      </c>
      <c r="T61" s="10"/>
      <c r="U61" s="23">
        <f t="shared" si="16"/>
        <v>1</v>
      </c>
      <c r="V61" s="11">
        <f t="shared" si="17"/>
        <v>0</v>
      </c>
      <c r="W61" s="11">
        <f t="shared" si="18"/>
        <v>0</v>
      </c>
      <c r="X61" s="8">
        <v>1313.45</v>
      </c>
      <c r="Y61" s="9">
        <f t="shared" si="19"/>
        <v>-1313.45</v>
      </c>
      <c r="Z61" s="70">
        <f t="shared" si="20"/>
        <v>-1313.45</v>
      </c>
      <c r="AA61" s="71"/>
      <c r="AB61" s="108"/>
      <c r="AC61" s="9">
        <f t="shared" si="21"/>
        <v>0</v>
      </c>
      <c r="AD61" s="9">
        <f t="shared" si="22"/>
        <v>-1313.45</v>
      </c>
      <c r="AE61" s="10"/>
      <c r="AF61" s="24">
        <v>1</v>
      </c>
      <c r="AG61" s="11">
        <v>1313.45</v>
      </c>
      <c r="AH61" s="8">
        <v>1313.45</v>
      </c>
      <c r="AI61" s="9">
        <v>-1313.45</v>
      </c>
      <c r="AJ61" s="9">
        <v>0</v>
      </c>
      <c r="AK61" s="10"/>
      <c r="AL61" s="11">
        <f t="shared" si="24"/>
        <v>-1313.45</v>
      </c>
      <c r="AM61" s="8">
        <v>0</v>
      </c>
      <c r="AN61" s="9">
        <f t="shared" si="26"/>
        <v>0</v>
      </c>
      <c r="AO61" s="9">
        <f t="shared" si="27"/>
        <v>-1313.45</v>
      </c>
      <c r="AP61" s="10"/>
      <c r="AQ61" s="25">
        <f t="shared" si="28"/>
        <v>0</v>
      </c>
      <c r="AR61" s="25">
        <f t="shared" si="29"/>
        <v>0</v>
      </c>
      <c r="AS61" s="25">
        <f t="shared" si="30"/>
        <v>0</v>
      </c>
      <c r="AT61" s="10"/>
      <c r="AU61" s="12">
        <v>4300</v>
      </c>
      <c r="AV61" s="12" t="str">
        <f t="shared" si="31"/>
        <v xml:space="preserve"> </v>
      </c>
      <c r="AW61" s="12">
        <f t="shared" si="32"/>
        <v>4300</v>
      </c>
      <c r="AX61" s="241"/>
      <c r="AY61" s="242"/>
      <c r="AZ61" s="241"/>
      <c r="BA61" s="241"/>
      <c r="BB61" s="243"/>
      <c r="BC61" s="242"/>
      <c r="BD61" s="242"/>
      <c r="BE61" s="241">
        <v>0</v>
      </c>
      <c r="BF61" s="241">
        <v>0</v>
      </c>
      <c r="BG61" s="241">
        <v>0</v>
      </c>
      <c r="BH61" s="241">
        <v>0</v>
      </c>
      <c r="BI61" s="241">
        <v>0</v>
      </c>
      <c r="BJ61" s="241">
        <v>0</v>
      </c>
      <c r="BK61" s="241">
        <v>0</v>
      </c>
      <c r="BL61" s="241"/>
      <c r="BM61" s="241">
        <v>3</v>
      </c>
      <c r="BN61" s="241">
        <v>0</v>
      </c>
      <c r="BO61" s="241">
        <v>2986.55</v>
      </c>
      <c r="BP61" s="241"/>
      <c r="BQ61" s="241"/>
      <c r="BR61" s="241"/>
      <c r="BS61" s="241"/>
      <c r="BT61" s="294"/>
      <c r="BU61" s="294"/>
      <c r="BV61" s="294"/>
      <c r="BW61" s="294"/>
      <c r="BX61" s="241"/>
      <c r="BY61" s="241"/>
      <c r="BZ61" s="244"/>
      <c r="CA61" s="244"/>
      <c r="CB61" s="244"/>
      <c r="CC61" s="245"/>
      <c r="CD61" s="241">
        <v>0</v>
      </c>
      <c r="CE61" s="241">
        <v>0</v>
      </c>
      <c r="CF61" s="241">
        <v>1313.45</v>
      </c>
      <c r="CG61" s="241">
        <v>0</v>
      </c>
      <c r="CH61" s="241">
        <v>1313.45</v>
      </c>
      <c r="CI61" s="246" t="s">
        <v>634</v>
      </c>
      <c r="CJ61" s="247">
        <v>1313.45</v>
      </c>
      <c r="CK61" s="247">
        <v>0</v>
      </c>
      <c r="CL61" s="247">
        <v>4300</v>
      </c>
      <c r="CM61" s="247">
        <v>0</v>
      </c>
    </row>
    <row r="62" spans="1:91" x14ac:dyDescent="0.25">
      <c r="A62" s="231" t="s">
        <v>756</v>
      </c>
      <c r="B62" s="232" t="s">
        <v>757</v>
      </c>
      <c r="C62" s="232" t="s">
        <v>655</v>
      </c>
      <c r="D62" s="233"/>
      <c r="E62" s="234">
        <v>110661.47</v>
      </c>
      <c r="F62" s="235">
        <v>110661.47</v>
      </c>
      <c r="G62" s="236"/>
      <c r="H62" s="104"/>
      <c r="I62" s="237">
        <f t="shared" si="11"/>
        <v>110661.47</v>
      </c>
      <c r="J62" s="238"/>
      <c r="K62" s="239"/>
      <c r="L62" s="8">
        <v>94483.21</v>
      </c>
      <c r="M62" s="240">
        <f t="shared" si="12"/>
        <v>94483.21</v>
      </c>
      <c r="N62" s="71"/>
      <c r="O62" s="100"/>
      <c r="P62" s="9">
        <f t="shared" si="13"/>
        <v>16178.259999999995</v>
      </c>
      <c r="Q62" s="9">
        <f t="shared" si="14"/>
        <v>0</v>
      </c>
      <c r="R62" s="9">
        <f t="shared" si="15"/>
        <v>16178.259999999995</v>
      </c>
      <c r="S62" s="152">
        <v>46022</v>
      </c>
      <c r="T62" s="10"/>
      <c r="U62" s="23">
        <f t="shared" si="16"/>
        <v>1</v>
      </c>
      <c r="V62" s="11">
        <f t="shared" si="17"/>
        <v>110661.47</v>
      </c>
      <c r="W62" s="11" t="str">
        <f t="shared" ca="1" si="18"/>
        <v/>
      </c>
      <c r="X62" s="8">
        <v>94483.21</v>
      </c>
      <c r="Y62" s="9">
        <f t="shared" ca="1" si="19"/>
        <v>0</v>
      </c>
      <c r="Z62" s="70">
        <f t="shared" ca="1" si="20"/>
        <v>0</v>
      </c>
      <c r="AA62" s="71"/>
      <c r="AB62" s="108"/>
      <c r="AC62" s="9">
        <f t="shared" si="21"/>
        <v>0</v>
      </c>
      <c r="AD62" s="9">
        <f t="shared" ca="1" si="22"/>
        <v>0</v>
      </c>
      <c r="AE62" s="10"/>
      <c r="AF62" s="24">
        <v>1</v>
      </c>
      <c r="AG62" s="11">
        <v>85064.63</v>
      </c>
      <c r="AH62" s="8">
        <v>85064.63</v>
      </c>
      <c r="AI62" s="9">
        <v>25596.839999999997</v>
      </c>
      <c r="AJ62" s="9">
        <v>0</v>
      </c>
      <c r="AK62" s="10"/>
      <c r="AL62" s="11" t="str">
        <f t="shared" ca="1" si="24"/>
        <v/>
      </c>
      <c r="AM62" s="8">
        <v>9418.58</v>
      </c>
      <c r="AN62" s="9" t="str">
        <f t="shared" ca="1" si="26"/>
        <v/>
      </c>
      <c r="AO62" s="9" t="str">
        <f t="shared" ca="1" si="27"/>
        <v/>
      </c>
      <c r="AP62" s="10"/>
      <c r="AQ62" s="25" t="str">
        <f t="shared" ca="1" si="28"/>
        <v/>
      </c>
      <c r="AR62" s="25">
        <f t="shared" si="29"/>
        <v>0</v>
      </c>
      <c r="AS62" s="25" t="str">
        <f t="shared" ca="1" si="30"/>
        <v/>
      </c>
      <c r="AT62" s="10"/>
      <c r="AU62" s="12">
        <v>110661.47</v>
      </c>
      <c r="AV62" s="12" t="str">
        <f t="shared" ca="1" si="31"/>
        <v/>
      </c>
      <c r="AW62" s="12" t="str">
        <f t="shared" ca="1" si="32"/>
        <v/>
      </c>
      <c r="AX62" s="241"/>
      <c r="AY62" s="242"/>
      <c r="AZ62" s="241"/>
      <c r="BA62" s="241"/>
      <c r="BB62" s="243"/>
      <c r="BC62" s="242"/>
      <c r="BD62" s="242"/>
      <c r="BE62" s="241">
        <v>0</v>
      </c>
      <c r="BF62" s="241">
        <v>0</v>
      </c>
      <c r="BG62" s="241">
        <v>0</v>
      </c>
      <c r="BH62" s="241">
        <v>0</v>
      </c>
      <c r="BI62" s="241">
        <v>0</v>
      </c>
      <c r="BJ62" s="241">
        <v>0</v>
      </c>
      <c r="BK62" s="241">
        <v>0</v>
      </c>
      <c r="BL62" s="241"/>
      <c r="BM62" s="241">
        <v>3</v>
      </c>
      <c r="BN62" s="241">
        <v>0</v>
      </c>
      <c r="BO62" s="241">
        <v>16178.259999999995</v>
      </c>
      <c r="BP62" s="241"/>
      <c r="BQ62" s="241"/>
      <c r="BR62" s="241"/>
      <c r="BS62" s="241"/>
      <c r="BT62" s="294"/>
      <c r="BU62" s="294"/>
      <c r="BV62" s="294"/>
      <c r="BW62" s="294"/>
      <c r="BX62" s="241"/>
      <c r="BY62" s="241"/>
      <c r="BZ62" s="244"/>
      <c r="CA62" s="244"/>
      <c r="CB62" s="244"/>
      <c r="CC62" s="245"/>
      <c r="CD62" s="241">
        <v>0</v>
      </c>
      <c r="CE62" s="241">
        <v>110661.47</v>
      </c>
      <c r="CF62" s="241">
        <v>85064.63</v>
      </c>
      <c r="CG62" s="241">
        <v>110661.47</v>
      </c>
      <c r="CH62" s="241">
        <v>85064.63</v>
      </c>
      <c r="CI62" s="246" t="s">
        <v>634</v>
      </c>
      <c r="CJ62" s="247">
        <v>94483.21</v>
      </c>
      <c r="CK62" s="247">
        <v>9418.58</v>
      </c>
      <c r="CL62" s="247">
        <v>110661.47</v>
      </c>
      <c r="CM62" s="247">
        <v>0</v>
      </c>
    </row>
    <row r="63" spans="1:91" x14ac:dyDescent="0.25">
      <c r="A63" s="231" t="s">
        <v>758</v>
      </c>
      <c r="B63" s="232" t="s">
        <v>759</v>
      </c>
      <c r="C63" s="232" t="s">
        <v>655</v>
      </c>
      <c r="D63" s="233"/>
      <c r="E63" s="234">
        <v>18201.12</v>
      </c>
      <c r="F63" s="235">
        <v>18201.12</v>
      </c>
      <c r="G63" s="236"/>
      <c r="H63" s="104"/>
      <c r="I63" s="237">
        <f t="shared" si="11"/>
        <v>18201.12</v>
      </c>
      <c r="J63" s="238"/>
      <c r="K63" s="239"/>
      <c r="L63" s="8">
        <v>16466.72</v>
      </c>
      <c r="M63" s="240">
        <f t="shared" si="12"/>
        <v>16466.72</v>
      </c>
      <c r="N63" s="71"/>
      <c r="O63" s="100"/>
      <c r="P63" s="9">
        <f t="shared" si="13"/>
        <v>1734.3999999999978</v>
      </c>
      <c r="Q63" s="9">
        <f t="shared" si="14"/>
        <v>0</v>
      </c>
      <c r="R63" s="9">
        <f t="shared" si="15"/>
        <v>1734.3999999999978</v>
      </c>
      <c r="S63" s="152">
        <v>46022</v>
      </c>
      <c r="T63" s="10"/>
      <c r="U63" s="23">
        <f t="shared" si="16"/>
        <v>1</v>
      </c>
      <c r="V63" s="11">
        <f t="shared" si="17"/>
        <v>18201.12</v>
      </c>
      <c r="W63" s="11" t="str">
        <f t="shared" ca="1" si="18"/>
        <v/>
      </c>
      <c r="X63" s="8">
        <v>16466.72</v>
      </c>
      <c r="Y63" s="9">
        <f t="shared" ca="1" si="19"/>
        <v>0</v>
      </c>
      <c r="Z63" s="70">
        <f t="shared" ca="1" si="20"/>
        <v>0</v>
      </c>
      <c r="AA63" s="71"/>
      <c r="AB63" s="108"/>
      <c r="AC63" s="9">
        <f t="shared" si="21"/>
        <v>0</v>
      </c>
      <c r="AD63" s="9">
        <f t="shared" ca="1" si="22"/>
        <v>0</v>
      </c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 t="str">
        <f t="shared" ca="1" si="24"/>
        <v/>
      </c>
      <c r="AM63" s="8">
        <v>16466.72</v>
      </c>
      <c r="AN63" s="9" t="str">
        <f t="shared" ca="1" si="26"/>
        <v/>
      </c>
      <c r="AO63" s="9" t="str">
        <f t="shared" ca="1" si="27"/>
        <v/>
      </c>
      <c r="AP63" s="10"/>
      <c r="AQ63" s="25" t="str">
        <f t="shared" ca="1" si="28"/>
        <v/>
      </c>
      <c r="AR63" s="25">
        <f t="shared" si="29"/>
        <v>0</v>
      </c>
      <c r="AS63" s="25" t="str">
        <f t="shared" ca="1" si="30"/>
        <v/>
      </c>
      <c r="AT63" s="10"/>
      <c r="AU63" s="12">
        <v>18201.12</v>
      </c>
      <c r="AV63" s="12" t="str">
        <f t="shared" ca="1" si="31"/>
        <v/>
      </c>
      <c r="AW63" s="12" t="str">
        <f t="shared" ca="1" si="32"/>
        <v/>
      </c>
      <c r="AX63" s="241"/>
      <c r="AY63" s="242"/>
      <c r="AZ63" s="241"/>
      <c r="BA63" s="241"/>
      <c r="BB63" s="243"/>
      <c r="BC63" s="242"/>
      <c r="BD63" s="242"/>
      <c r="BE63" s="241">
        <v>0</v>
      </c>
      <c r="BF63" s="241">
        <v>0</v>
      </c>
      <c r="BG63" s="241">
        <v>0</v>
      </c>
      <c r="BH63" s="241">
        <v>0</v>
      </c>
      <c r="BI63" s="241">
        <v>0</v>
      </c>
      <c r="BJ63" s="241">
        <v>0</v>
      </c>
      <c r="BK63" s="241">
        <v>0</v>
      </c>
      <c r="BL63" s="241"/>
      <c r="BM63" s="241">
        <v>3</v>
      </c>
      <c r="BN63" s="241">
        <v>0</v>
      </c>
      <c r="BO63" s="241">
        <v>0</v>
      </c>
      <c r="BP63" s="241"/>
      <c r="BQ63" s="241"/>
      <c r="BR63" s="241"/>
      <c r="BS63" s="241"/>
      <c r="BT63" s="294"/>
      <c r="BU63" s="294"/>
      <c r="BV63" s="294"/>
      <c r="BW63" s="294"/>
      <c r="BX63" s="241"/>
      <c r="BY63" s="241"/>
      <c r="BZ63" s="244"/>
      <c r="CA63" s="244"/>
      <c r="CB63" s="244"/>
      <c r="CC63" s="245"/>
      <c r="CD63" s="241">
        <v>0</v>
      </c>
      <c r="CE63" s="241">
        <v>0</v>
      </c>
      <c r="CF63" s="241">
        <v>0</v>
      </c>
      <c r="CG63" s="241">
        <v>0</v>
      </c>
      <c r="CH63" s="241">
        <v>0</v>
      </c>
      <c r="CI63" s="246" t="s">
        <v>634</v>
      </c>
      <c r="CJ63" s="247">
        <v>16466.72</v>
      </c>
      <c r="CK63" s="247">
        <v>16466.72</v>
      </c>
      <c r="CL63" s="247">
        <v>18201.12</v>
      </c>
      <c r="CM63" s="247">
        <v>0</v>
      </c>
    </row>
    <row r="64" spans="1:91" x14ac:dyDescent="0.25">
      <c r="A64" s="231" t="s">
        <v>760</v>
      </c>
      <c r="B64" s="232" t="s">
        <v>761</v>
      </c>
      <c r="C64" s="232" t="s">
        <v>642</v>
      </c>
      <c r="D64" s="233"/>
      <c r="E64" s="234">
        <v>175884.64</v>
      </c>
      <c r="F64" s="235">
        <v>175884.64</v>
      </c>
      <c r="G64" s="236"/>
      <c r="H64" s="104"/>
      <c r="I64" s="237">
        <f t="shared" si="11"/>
        <v>175884.64</v>
      </c>
      <c r="J64" s="238"/>
      <c r="K64" s="239"/>
      <c r="L64" s="8">
        <v>118135.83</v>
      </c>
      <c r="M64" s="240">
        <f t="shared" si="12"/>
        <v>118135.83</v>
      </c>
      <c r="N64" s="71"/>
      <c r="O64" s="100"/>
      <c r="P64" s="9">
        <f t="shared" si="13"/>
        <v>57748.810000000012</v>
      </c>
      <c r="Q64" s="9">
        <f t="shared" si="14"/>
        <v>0</v>
      </c>
      <c r="R64" s="9">
        <f t="shared" si="15"/>
        <v>57748.810000000012</v>
      </c>
      <c r="S64" s="152">
        <v>46022</v>
      </c>
      <c r="T64" s="10"/>
      <c r="U64" s="23">
        <f t="shared" si="16"/>
        <v>1.0088904441607598</v>
      </c>
      <c r="V64" s="11">
        <f t="shared" si="17"/>
        <v>177448.33257065536</v>
      </c>
      <c r="W64" s="11" t="str">
        <f t="shared" ca="1" si="18"/>
        <v/>
      </c>
      <c r="X64" s="8">
        <v>119186.11</v>
      </c>
      <c r="Y64" s="9">
        <f t="shared" ca="1" si="19"/>
        <v>0</v>
      </c>
      <c r="Z64" s="70">
        <f t="shared" ca="1" si="20"/>
        <v>0</v>
      </c>
      <c r="AA64" s="71"/>
      <c r="AB64" s="108"/>
      <c r="AC64" s="9">
        <f t="shared" si="21"/>
        <v>0</v>
      </c>
      <c r="AD64" s="9">
        <f t="shared" ca="1" si="22"/>
        <v>0</v>
      </c>
      <c r="AE64" s="10"/>
      <c r="AF64" s="24">
        <v>0.98508723095255835</v>
      </c>
      <c r="AG64" s="11">
        <v>105814.13</v>
      </c>
      <c r="AH64" s="8">
        <v>105814.13</v>
      </c>
      <c r="AI64" s="9">
        <v>64863.728730515868</v>
      </c>
      <c r="AJ64" s="9">
        <v>0</v>
      </c>
      <c r="AK64" s="10"/>
      <c r="AL64" s="11" t="str">
        <f t="shared" ca="1" si="24"/>
        <v/>
      </c>
      <c r="AM64" s="8">
        <v>13371.98</v>
      </c>
      <c r="AN64" s="9" t="str">
        <f t="shared" ca="1" si="26"/>
        <v/>
      </c>
      <c r="AO64" s="9" t="str">
        <f t="shared" ca="1" si="27"/>
        <v/>
      </c>
      <c r="AP64" s="10"/>
      <c r="AQ64" s="25" t="str">
        <f t="shared" ca="1" si="28"/>
        <v/>
      </c>
      <c r="AR64" s="25">
        <f t="shared" si="29"/>
        <v>-1050.2799999999988</v>
      </c>
      <c r="AS64" s="25" t="str">
        <f t="shared" ca="1" si="30"/>
        <v/>
      </c>
      <c r="AT64" s="10"/>
      <c r="AU64" s="12">
        <v>175884.64</v>
      </c>
      <c r="AV64" s="12" t="str">
        <f t="shared" ca="1" si="31"/>
        <v/>
      </c>
      <c r="AW64" s="12" t="str">
        <f t="shared" ca="1" si="32"/>
        <v/>
      </c>
      <c r="AX64" s="241"/>
      <c r="AY64" s="242"/>
      <c r="AZ64" s="241"/>
      <c r="BA64" s="241"/>
      <c r="BB64" s="243"/>
      <c r="BC64" s="242"/>
      <c r="BD64" s="242"/>
      <c r="BE64" s="241">
        <v>0</v>
      </c>
      <c r="BF64" s="241">
        <v>0</v>
      </c>
      <c r="BG64" s="241">
        <v>0</v>
      </c>
      <c r="BH64" s="241">
        <v>0</v>
      </c>
      <c r="BI64" s="241">
        <v>0</v>
      </c>
      <c r="BJ64" s="241">
        <v>0</v>
      </c>
      <c r="BK64" s="241">
        <v>0</v>
      </c>
      <c r="BL64" s="241"/>
      <c r="BM64" s="241">
        <v>3</v>
      </c>
      <c r="BN64" s="241">
        <v>0</v>
      </c>
      <c r="BO64" s="241">
        <v>56698.530000000013</v>
      </c>
      <c r="BP64" s="241"/>
      <c r="BQ64" s="241"/>
      <c r="BR64" s="241"/>
      <c r="BS64" s="241"/>
      <c r="BT64" s="294"/>
      <c r="BU64" s="294"/>
      <c r="BV64" s="294"/>
      <c r="BW64" s="294"/>
      <c r="BX64" s="241"/>
      <c r="BY64" s="241"/>
      <c r="BZ64" s="244"/>
      <c r="CA64" s="244"/>
      <c r="CB64" s="244"/>
      <c r="CC64" s="245"/>
      <c r="CD64" s="241">
        <v>0</v>
      </c>
      <c r="CE64" s="241">
        <v>173261.67</v>
      </c>
      <c r="CF64" s="241">
        <v>107416</v>
      </c>
      <c r="CG64" s="241">
        <v>173261.67</v>
      </c>
      <c r="CH64" s="241">
        <v>107416</v>
      </c>
      <c r="CI64" s="246" t="s">
        <v>634</v>
      </c>
      <c r="CJ64" s="247">
        <v>119186.11</v>
      </c>
      <c r="CK64" s="247">
        <v>13371.98</v>
      </c>
      <c r="CL64" s="247">
        <v>175884.64</v>
      </c>
      <c r="CM64" s="247">
        <v>0</v>
      </c>
    </row>
    <row r="65" spans="1:91" x14ac:dyDescent="0.25">
      <c r="A65" s="231" t="s">
        <v>762</v>
      </c>
      <c r="B65" s="232" t="s">
        <v>763</v>
      </c>
      <c r="C65" s="232" t="s">
        <v>764</v>
      </c>
      <c r="D65" s="233"/>
      <c r="E65" s="234">
        <v>7100</v>
      </c>
      <c r="F65" s="235">
        <v>7100</v>
      </c>
      <c r="G65" s="236"/>
      <c r="H65" s="104"/>
      <c r="I65" s="237">
        <f t="shared" si="11"/>
        <v>7100</v>
      </c>
      <c r="J65" s="238"/>
      <c r="K65" s="239"/>
      <c r="L65" s="8">
        <v>3227.7</v>
      </c>
      <c r="M65" s="240">
        <f t="shared" si="12"/>
        <v>3227.7</v>
      </c>
      <c r="N65" s="71"/>
      <c r="O65" s="100"/>
      <c r="P65" s="9">
        <f t="shared" si="13"/>
        <v>3872.3</v>
      </c>
      <c r="Q65" s="9">
        <f t="shared" si="14"/>
        <v>0</v>
      </c>
      <c r="R65" s="9">
        <f t="shared" si="15"/>
        <v>3872.3</v>
      </c>
      <c r="S65" s="152">
        <v>46022</v>
      </c>
      <c r="T65" s="10"/>
      <c r="U65" s="23">
        <f t="shared" si="16"/>
        <v>1</v>
      </c>
      <c r="V65" s="11">
        <f t="shared" si="17"/>
        <v>7100</v>
      </c>
      <c r="W65" s="11" t="str">
        <f t="shared" ca="1" si="18"/>
        <v/>
      </c>
      <c r="X65" s="8">
        <v>3227.7</v>
      </c>
      <c r="Y65" s="9">
        <f t="shared" ca="1" si="19"/>
        <v>0</v>
      </c>
      <c r="Z65" s="70">
        <f t="shared" ca="1" si="20"/>
        <v>0</v>
      </c>
      <c r="AA65" s="71"/>
      <c r="AB65" s="108"/>
      <c r="AC65" s="9">
        <f t="shared" si="21"/>
        <v>0</v>
      </c>
      <c r="AD65" s="9">
        <f t="shared" ca="1" si="22"/>
        <v>0</v>
      </c>
      <c r="AE65" s="10"/>
      <c r="AF65" s="24">
        <v>0</v>
      </c>
      <c r="AG65" s="11">
        <v>0</v>
      </c>
      <c r="AH65" s="8">
        <v>0</v>
      </c>
      <c r="AI65" s="9">
        <v>0</v>
      </c>
      <c r="AJ65" s="9">
        <v>0</v>
      </c>
      <c r="AK65" s="10"/>
      <c r="AL65" s="11" t="str">
        <f t="shared" ca="1" si="24"/>
        <v/>
      </c>
      <c r="AM65" s="8">
        <v>3227.7</v>
      </c>
      <c r="AN65" s="9" t="str">
        <f t="shared" ca="1" si="26"/>
        <v/>
      </c>
      <c r="AO65" s="9" t="str">
        <f t="shared" ca="1" si="27"/>
        <v/>
      </c>
      <c r="AP65" s="10"/>
      <c r="AQ65" s="25" t="str">
        <f t="shared" ca="1" si="28"/>
        <v/>
      </c>
      <c r="AR65" s="25">
        <f t="shared" si="29"/>
        <v>0</v>
      </c>
      <c r="AS65" s="25" t="str">
        <f t="shared" ca="1" si="30"/>
        <v/>
      </c>
      <c r="AT65" s="10"/>
      <c r="AU65" s="12">
        <v>7100</v>
      </c>
      <c r="AV65" s="12" t="str">
        <f t="shared" ca="1" si="31"/>
        <v/>
      </c>
      <c r="AW65" s="12" t="str">
        <f t="shared" ca="1" si="32"/>
        <v/>
      </c>
      <c r="AX65" s="241"/>
      <c r="AY65" s="242"/>
      <c r="AZ65" s="241"/>
      <c r="BA65" s="241"/>
      <c r="BB65" s="243"/>
      <c r="BC65" s="242"/>
      <c r="BD65" s="242"/>
      <c r="BE65" s="241">
        <v>0</v>
      </c>
      <c r="BF65" s="241">
        <v>0</v>
      </c>
      <c r="BG65" s="241">
        <v>0</v>
      </c>
      <c r="BH65" s="241">
        <v>0</v>
      </c>
      <c r="BI65" s="241">
        <v>0</v>
      </c>
      <c r="BJ65" s="241">
        <v>0</v>
      </c>
      <c r="BK65" s="241">
        <v>0</v>
      </c>
      <c r="BL65" s="241"/>
      <c r="BM65" s="241">
        <v>3</v>
      </c>
      <c r="BN65" s="241">
        <v>0</v>
      </c>
      <c r="BO65" s="241">
        <v>3872.3</v>
      </c>
      <c r="BP65" s="241"/>
      <c r="BQ65" s="241"/>
      <c r="BR65" s="241"/>
      <c r="BS65" s="241"/>
      <c r="BT65" s="294"/>
      <c r="BU65" s="294"/>
      <c r="BV65" s="294"/>
      <c r="BW65" s="294"/>
      <c r="BX65" s="241"/>
      <c r="BY65" s="241"/>
      <c r="BZ65" s="244"/>
      <c r="CA65" s="244"/>
      <c r="CB65" s="244"/>
      <c r="CC65" s="245"/>
      <c r="CD65" s="241">
        <v>0</v>
      </c>
      <c r="CE65" s="241">
        <v>0</v>
      </c>
      <c r="CF65" s="241">
        <v>0</v>
      </c>
      <c r="CG65" s="241">
        <v>0</v>
      </c>
      <c r="CH65" s="241">
        <v>0</v>
      </c>
      <c r="CI65" s="246" t="s">
        <v>634</v>
      </c>
      <c r="CJ65" s="247">
        <v>3227.7</v>
      </c>
      <c r="CK65" s="247">
        <v>3227.7</v>
      </c>
      <c r="CL65" s="247">
        <v>7100</v>
      </c>
      <c r="CM65" s="247">
        <v>0</v>
      </c>
    </row>
    <row r="66" spans="1:91" x14ac:dyDescent="0.25">
      <c r="A66" s="231" t="s">
        <v>765</v>
      </c>
      <c r="B66" s="232" t="s">
        <v>766</v>
      </c>
      <c r="C66" s="232" t="s">
        <v>655</v>
      </c>
      <c r="D66" s="233"/>
      <c r="E66" s="234">
        <v>294600</v>
      </c>
      <c r="F66" s="235">
        <v>294600</v>
      </c>
      <c r="G66" s="236"/>
      <c r="H66" s="104"/>
      <c r="I66" s="237">
        <f t="shared" si="11"/>
        <v>294600</v>
      </c>
      <c r="J66" s="238"/>
      <c r="K66" s="239"/>
      <c r="L66" s="8">
        <v>201974.83</v>
      </c>
      <c r="M66" s="240">
        <f t="shared" si="12"/>
        <v>201974.83</v>
      </c>
      <c r="N66" s="238"/>
      <c r="O66" s="239"/>
      <c r="P66" s="9">
        <f t="shared" si="13"/>
        <v>92625.170000000013</v>
      </c>
      <c r="Q66" s="9">
        <f t="shared" si="14"/>
        <v>0</v>
      </c>
      <c r="R66" s="9">
        <f t="shared" si="15"/>
        <v>92625.170000000013</v>
      </c>
      <c r="S66" s="152">
        <v>46022</v>
      </c>
      <c r="T66" s="10"/>
      <c r="U66" s="23">
        <f t="shared" si="16"/>
        <v>0.97977213299300714</v>
      </c>
      <c r="V66" s="11">
        <f t="shared" si="17"/>
        <v>288640.87037973991</v>
      </c>
      <c r="W66" s="11" t="str">
        <f t="shared" ca="1" si="18"/>
        <v/>
      </c>
      <c r="X66" s="8">
        <v>197889.31</v>
      </c>
      <c r="Y66" s="9">
        <f t="shared" ca="1" si="19"/>
        <v>0</v>
      </c>
      <c r="Z66" s="70">
        <f t="shared" ca="1" si="20"/>
        <v>0</v>
      </c>
      <c r="AA66" s="71"/>
      <c r="AB66" s="108"/>
      <c r="AC66" s="9">
        <f t="shared" si="21"/>
        <v>0</v>
      </c>
      <c r="AD66" s="9">
        <f t="shared" ca="1" si="22"/>
        <v>0</v>
      </c>
      <c r="AE66" s="10"/>
      <c r="AF66" s="24">
        <v>0.34695675866949754</v>
      </c>
      <c r="AG66" s="11">
        <v>98049.98</v>
      </c>
      <c r="AH66" s="8">
        <v>98049.98</v>
      </c>
      <c r="AI66" s="9">
        <v>-62586.405556492515</v>
      </c>
      <c r="AJ66" s="9">
        <v>0</v>
      </c>
      <c r="AK66" s="10"/>
      <c r="AL66" s="11" t="str">
        <f t="shared" ca="1" si="24"/>
        <v/>
      </c>
      <c r="AM66" s="8">
        <v>99839.33</v>
      </c>
      <c r="AN66" s="9" t="str">
        <f t="shared" ca="1" si="26"/>
        <v/>
      </c>
      <c r="AO66" s="9" t="str">
        <f t="shared" ca="1" si="27"/>
        <v/>
      </c>
      <c r="AP66" s="10"/>
      <c r="AQ66" s="25" t="str">
        <f t="shared" ca="1" si="28"/>
        <v/>
      </c>
      <c r="AR66" s="25">
        <f t="shared" si="29"/>
        <v>4085.5199999999895</v>
      </c>
      <c r="AS66" s="25" t="str">
        <f t="shared" ca="1" si="30"/>
        <v/>
      </c>
      <c r="AT66" s="10"/>
      <c r="AU66" s="12">
        <v>290129</v>
      </c>
      <c r="AV66" s="12" t="str">
        <f t="shared" ca="1" si="31"/>
        <v/>
      </c>
      <c r="AW66" s="12" t="str">
        <f t="shared" ca="1" si="32"/>
        <v/>
      </c>
      <c r="AX66" s="241"/>
      <c r="AY66" s="242"/>
      <c r="AZ66" s="241"/>
      <c r="BA66" s="241"/>
      <c r="BB66" s="243"/>
      <c r="BC66" s="242"/>
      <c r="BD66" s="242"/>
      <c r="BE66" s="241">
        <v>0</v>
      </c>
      <c r="BF66" s="241">
        <v>0</v>
      </c>
      <c r="BG66" s="241">
        <v>0</v>
      </c>
      <c r="BH66" s="241">
        <v>0</v>
      </c>
      <c r="BI66" s="241">
        <v>0</v>
      </c>
      <c r="BJ66" s="241">
        <v>0</v>
      </c>
      <c r="BK66" s="241">
        <v>0</v>
      </c>
      <c r="BL66" s="241"/>
      <c r="BM66" s="241">
        <v>3</v>
      </c>
      <c r="BN66" s="241">
        <v>0</v>
      </c>
      <c r="BO66" s="241">
        <v>92239.69</v>
      </c>
      <c r="BP66" s="241"/>
      <c r="BQ66" s="241"/>
      <c r="BR66" s="241"/>
      <c r="BS66" s="241"/>
      <c r="BT66" s="294"/>
      <c r="BU66" s="294"/>
      <c r="BV66" s="294"/>
      <c r="BW66" s="294"/>
      <c r="BX66" s="241"/>
      <c r="BY66" s="241"/>
      <c r="BZ66" s="244"/>
      <c r="CA66" s="244"/>
      <c r="CB66" s="244"/>
      <c r="CC66" s="245"/>
      <c r="CD66" s="241">
        <v>0</v>
      </c>
      <c r="CE66" s="241">
        <v>102213.24</v>
      </c>
      <c r="CF66" s="241">
        <v>282600</v>
      </c>
      <c r="CG66" s="241">
        <v>102213.24</v>
      </c>
      <c r="CH66" s="241">
        <v>282600</v>
      </c>
      <c r="CI66" s="246" t="s">
        <v>634</v>
      </c>
      <c r="CJ66" s="247">
        <v>197889.31</v>
      </c>
      <c r="CK66" s="247">
        <v>99839.33</v>
      </c>
      <c r="CL66" s="247">
        <v>290129</v>
      </c>
      <c r="CM66" s="247">
        <v>0</v>
      </c>
    </row>
    <row r="67" spans="1:91" x14ac:dyDescent="0.25">
      <c r="A67" s="231" t="s">
        <v>767</v>
      </c>
      <c r="B67" s="232" t="s">
        <v>768</v>
      </c>
      <c r="C67" s="232" t="s">
        <v>655</v>
      </c>
      <c r="D67" s="233"/>
      <c r="E67" s="234">
        <v>129965.06</v>
      </c>
      <c r="F67" s="235">
        <v>129965.06</v>
      </c>
      <c r="G67" s="236"/>
      <c r="H67" s="104"/>
      <c r="I67" s="237">
        <f t="shared" si="11"/>
        <v>129965.06</v>
      </c>
      <c r="J67" s="238"/>
      <c r="K67" s="239"/>
      <c r="L67" s="8">
        <v>120318.68</v>
      </c>
      <c r="M67" s="240">
        <f t="shared" si="12"/>
        <v>120318.68</v>
      </c>
      <c r="N67" s="71"/>
      <c r="O67" s="100"/>
      <c r="P67" s="9">
        <f t="shared" si="13"/>
        <v>9646.3800000000047</v>
      </c>
      <c r="Q67" s="9">
        <f t="shared" si="14"/>
        <v>0</v>
      </c>
      <c r="R67" s="9">
        <f t="shared" si="15"/>
        <v>9646.3800000000047</v>
      </c>
      <c r="S67" s="152">
        <v>46022</v>
      </c>
      <c r="T67" s="10"/>
      <c r="U67" s="23">
        <f t="shared" si="16"/>
        <v>1</v>
      </c>
      <c r="V67" s="11">
        <f t="shared" si="17"/>
        <v>129965.06</v>
      </c>
      <c r="W67" s="11" t="str">
        <f t="shared" ca="1" si="18"/>
        <v/>
      </c>
      <c r="X67" s="8">
        <v>120318.68</v>
      </c>
      <c r="Y67" s="9">
        <f t="shared" ca="1" si="19"/>
        <v>0</v>
      </c>
      <c r="Z67" s="70">
        <f t="shared" ca="1" si="20"/>
        <v>0</v>
      </c>
      <c r="AA67" s="71"/>
      <c r="AB67" s="108"/>
      <c r="AC67" s="9">
        <f t="shared" si="21"/>
        <v>0</v>
      </c>
      <c r="AD67" s="9">
        <f t="shared" ca="1" si="22"/>
        <v>0</v>
      </c>
      <c r="AE67" s="10"/>
      <c r="AF67" s="24">
        <v>1</v>
      </c>
      <c r="AG67" s="11">
        <v>10110.6</v>
      </c>
      <c r="AH67" s="8">
        <v>10110.6</v>
      </c>
      <c r="AI67" s="9">
        <v>119854.45999999999</v>
      </c>
      <c r="AJ67" s="9">
        <v>0</v>
      </c>
      <c r="AK67" s="10"/>
      <c r="AL67" s="11" t="str">
        <f t="shared" ca="1" si="24"/>
        <v/>
      </c>
      <c r="AM67" s="8">
        <v>110208.08</v>
      </c>
      <c r="AN67" s="9" t="str">
        <f t="shared" ca="1" si="26"/>
        <v/>
      </c>
      <c r="AO67" s="9" t="str">
        <f t="shared" ca="1" si="27"/>
        <v/>
      </c>
      <c r="AP67" s="10"/>
      <c r="AQ67" s="25" t="str">
        <f t="shared" ca="1" si="28"/>
        <v/>
      </c>
      <c r="AR67" s="25">
        <f t="shared" si="29"/>
        <v>0</v>
      </c>
      <c r="AS67" s="25" t="str">
        <f t="shared" ca="1" si="30"/>
        <v/>
      </c>
      <c r="AT67" s="10"/>
      <c r="AU67" s="12">
        <v>129965.06</v>
      </c>
      <c r="AV67" s="12" t="str">
        <f t="shared" ca="1" si="31"/>
        <v/>
      </c>
      <c r="AW67" s="12" t="str">
        <f t="shared" ca="1" si="32"/>
        <v/>
      </c>
      <c r="AX67" s="241"/>
      <c r="AY67" s="242"/>
      <c r="AZ67" s="241"/>
      <c r="BA67" s="241"/>
      <c r="BB67" s="243"/>
      <c r="BC67" s="242"/>
      <c r="BD67" s="242"/>
      <c r="BE67" s="241">
        <v>0</v>
      </c>
      <c r="BF67" s="241">
        <v>0</v>
      </c>
      <c r="BG67" s="241">
        <v>0</v>
      </c>
      <c r="BH67" s="241">
        <v>0</v>
      </c>
      <c r="BI67" s="241">
        <v>0</v>
      </c>
      <c r="BJ67" s="241">
        <v>0</v>
      </c>
      <c r="BK67" s="241">
        <v>0</v>
      </c>
      <c r="BL67" s="241"/>
      <c r="BM67" s="241">
        <v>3</v>
      </c>
      <c r="BN67" s="241">
        <v>0</v>
      </c>
      <c r="BO67" s="241">
        <v>21621.380000000005</v>
      </c>
      <c r="BP67" s="241"/>
      <c r="BQ67" s="241"/>
      <c r="BR67" s="241"/>
      <c r="BS67" s="241"/>
      <c r="BT67" s="294"/>
      <c r="BU67" s="294"/>
      <c r="BV67" s="294"/>
      <c r="BW67" s="294"/>
      <c r="BX67" s="241"/>
      <c r="BY67" s="241"/>
      <c r="BZ67" s="244"/>
      <c r="CA67" s="244"/>
      <c r="CB67" s="244"/>
      <c r="CC67" s="245"/>
      <c r="CD67" s="241">
        <v>0</v>
      </c>
      <c r="CE67" s="241">
        <v>129965.06</v>
      </c>
      <c r="CF67" s="241">
        <v>10110.6</v>
      </c>
      <c r="CG67" s="241">
        <v>129965.06</v>
      </c>
      <c r="CH67" s="241">
        <v>10110.6</v>
      </c>
      <c r="CI67" s="246" t="s">
        <v>634</v>
      </c>
      <c r="CJ67" s="247">
        <v>120318.68</v>
      </c>
      <c r="CK67" s="247">
        <v>110208.08</v>
      </c>
      <c r="CL67" s="247">
        <v>129965.06</v>
      </c>
      <c r="CM67" s="247">
        <v>0</v>
      </c>
    </row>
    <row r="68" spans="1:91" x14ac:dyDescent="0.25">
      <c r="A68" s="231" t="s">
        <v>769</v>
      </c>
      <c r="B68" s="232" t="s">
        <v>770</v>
      </c>
      <c r="C68" s="232" t="s">
        <v>695</v>
      </c>
      <c r="D68" s="233"/>
      <c r="E68" s="234">
        <v>153298.79</v>
      </c>
      <c r="F68" s="235">
        <v>153298.79</v>
      </c>
      <c r="G68" s="236"/>
      <c r="H68" s="104"/>
      <c r="I68" s="237">
        <f t="shared" si="11"/>
        <v>153298.79</v>
      </c>
      <c r="J68" s="238"/>
      <c r="K68" s="239"/>
      <c r="L68" s="8">
        <v>136808.29999999999</v>
      </c>
      <c r="M68" s="240">
        <f t="shared" si="12"/>
        <v>136808.29999999999</v>
      </c>
      <c r="N68" s="71"/>
      <c r="O68" s="100"/>
      <c r="P68" s="9">
        <f t="shared" si="13"/>
        <v>16490.49000000002</v>
      </c>
      <c r="Q68" s="9">
        <f t="shared" si="14"/>
        <v>0</v>
      </c>
      <c r="R68" s="9">
        <f t="shared" si="15"/>
        <v>16490.49000000002</v>
      </c>
      <c r="S68" s="152">
        <v>46022</v>
      </c>
      <c r="T68" s="10"/>
      <c r="U68" s="23">
        <f t="shared" si="16"/>
        <v>1</v>
      </c>
      <c r="V68" s="11">
        <f t="shared" si="17"/>
        <v>153298.79</v>
      </c>
      <c r="W68" s="11" t="str">
        <f t="shared" ca="1" si="18"/>
        <v/>
      </c>
      <c r="X68" s="8">
        <v>136808.29999999999</v>
      </c>
      <c r="Y68" s="9">
        <f t="shared" ca="1" si="19"/>
        <v>0</v>
      </c>
      <c r="Z68" s="70">
        <f t="shared" ca="1" si="20"/>
        <v>0</v>
      </c>
      <c r="AA68" s="71"/>
      <c r="AB68" s="108"/>
      <c r="AC68" s="9">
        <f t="shared" si="21"/>
        <v>0</v>
      </c>
      <c r="AD68" s="9">
        <f t="shared" ca="1" si="22"/>
        <v>0</v>
      </c>
      <c r="AE68" s="10"/>
      <c r="AF68" s="24">
        <v>1</v>
      </c>
      <c r="AG68" s="11">
        <v>136808.29999999999</v>
      </c>
      <c r="AH68" s="8">
        <v>136808.29999999999</v>
      </c>
      <c r="AI68" s="9">
        <v>16490.49000000002</v>
      </c>
      <c r="AJ68" s="9">
        <v>0</v>
      </c>
      <c r="AK68" s="10"/>
      <c r="AL68" s="11" t="str">
        <f t="shared" ca="1" si="24"/>
        <v/>
      </c>
      <c r="AM68" s="8">
        <v>0</v>
      </c>
      <c r="AN68" s="9" t="str">
        <f t="shared" ca="1" si="26"/>
        <v/>
      </c>
      <c r="AO68" s="9" t="str">
        <f t="shared" ca="1" si="27"/>
        <v/>
      </c>
      <c r="AP68" s="10"/>
      <c r="AQ68" s="25" t="str">
        <f t="shared" ca="1" si="28"/>
        <v/>
      </c>
      <c r="AR68" s="25">
        <f t="shared" si="29"/>
        <v>0</v>
      </c>
      <c r="AS68" s="25" t="str">
        <f t="shared" ca="1" si="30"/>
        <v/>
      </c>
      <c r="AT68" s="10"/>
      <c r="AU68" s="12">
        <v>153298.79</v>
      </c>
      <c r="AV68" s="12" t="str">
        <f t="shared" ca="1" si="31"/>
        <v/>
      </c>
      <c r="AW68" s="12" t="str">
        <f t="shared" ca="1" si="32"/>
        <v/>
      </c>
      <c r="AX68" s="241"/>
      <c r="AY68" s="242"/>
      <c r="AZ68" s="241"/>
      <c r="BA68" s="241"/>
      <c r="BB68" s="243"/>
      <c r="BC68" s="242"/>
      <c r="BD68" s="242"/>
      <c r="BE68" s="241">
        <v>0</v>
      </c>
      <c r="BF68" s="241">
        <v>0</v>
      </c>
      <c r="BG68" s="241">
        <v>0</v>
      </c>
      <c r="BH68" s="241">
        <v>0</v>
      </c>
      <c r="BI68" s="241">
        <v>0</v>
      </c>
      <c r="BJ68" s="241">
        <v>0</v>
      </c>
      <c r="BK68" s="241">
        <v>0</v>
      </c>
      <c r="BL68" s="241"/>
      <c r="BM68" s="241">
        <v>3</v>
      </c>
      <c r="BN68" s="241">
        <v>0</v>
      </c>
      <c r="BO68" s="241">
        <v>16490.49000000002</v>
      </c>
      <c r="BP68" s="241"/>
      <c r="BQ68" s="241"/>
      <c r="BR68" s="241"/>
      <c r="BS68" s="241"/>
      <c r="BT68" s="294"/>
      <c r="BU68" s="294"/>
      <c r="BV68" s="294"/>
      <c r="BW68" s="294"/>
      <c r="BX68" s="241"/>
      <c r="BY68" s="241"/>
      <c r="BZ68" s="244"/>
      <c r="CA68" s="244"/>
      <c r="CB68" s="244"/>
      <c r="CC68" s="245"/>
      <c r="CD68" s="241">
        <v>0</v>
      </c>
      <c r="CE68" s="241">
        <v>153298.79</v>
      </c>
      <c r="CF68" s="241">
        <v>136808.29999999999</v>
      </c>
      <c r="CG68" s="241">
        <v>153298.79</v>
      </c>
      <c r="CH68" s="241">
        <v>136808.29999999999</v>
      </c>
      <c r="CI68" s="246" t="s">
        <v>634</v>
      </c>
      <c r="CJ68" s="247">
        <v>136808.29999999999</v>
      </c>
      <c r="CK68" s="247">
        <v>0</v>
      </c>
      <c r="CL68" s="247">
        <v>153298.79</v>
      </c>
      <c r="CM68" s="247">
        <v>0</v>
      </c>
    </row>
    <row r="69" spans="1:91" x14ac:dyDescent="0.25">
      <c r="A69" s="231" t="s">
        <v>771</v>
      </c>
      <c r="B69" s="232" t="s">
        <v>772</v>
      </c>
      <c r="C69" s="232" t="s">
        <v>655</v>
      </c>
      <c r="D69" s="233"/>
      <c r="E69" s="234">
        <v>2008.42</v>
      </c>
      <c r="F69" s="235">
        <v>2008.42</v>
      </c>
      <c r="G69" s="236"/>
      <c r="H69" s="104"/>
      <c r="I69" s="237">
        <f t="shared" si="11"/>
        <v>2008.42</v>
      </c>
      <c r="J69" s="238"/>
      <c r="K69" s="239"/>
      <c r="L69" s="8">
        <v>1117.5</v>
      </c>
      <c r="M69" s="240">
        <f t="shared" si="12"/>
        <v>1117.5</v>
      </c>
      <c r="N69" s="71"/>
      <c r="O69" s="100"/>
      <c r="P69" s="9">
        <f t="shared" si="13"/>
        <v>890.92000000000007</v>
      </c>
      <c r="Q69" s="9">
        <f t="shared" si="14"/>
        <v>0</v>
      </c>
      <c r="R69" s="9">
        <f t="shared" si="15"/>
        <v>890.92000000000007</v>
      </c>
      <c r="S69" s="152">
        <v>46022</v>
      </c>
      <c r="T69" s="10"/>
      <c r="U69" s="23">
        <f t="shared" si="16"/>
        <v>1</v>
      </c>
      <c r="V69" s="11">
        <f t="shared" si="17"/>
        <v>2008.42</v>
      </c>
      <c r="W69" s="11" t="str">
        <f t="shared" ca="1" si="18"/>
        <v/>
      </c>
      <c r="X69" s="8">
        <v>1117.5</v>
      </c>
      <c r="Y69" s="9">
        <f t="shared" ca="1" si="19"/>
        <v>0</v>
      </c>
      <c r="Z69" s="70">
        <f t="shared" ca="1" si="20"/>
        <v>0</v>
      </c>
      <c r="AA69" s="71"/>
      <c r="AB69" s="108"/>
      <c r="AC69" s="9">
        <f t="shared" si="21"/>
        <v>0</v>
      </c>
      <c r="AD69" s="9">
        <f t="shared" ca="1" si="22"/>
        <v>0</v>
      </c>
      <c r="AE69" s="10"/>
      <c r="AF69" s="24">
        <v>1</v>
      </c>
      <c r="AG69" s="11">
        <v>1117.5</v>
      </c>
      <c r="AH69" s="8">
        <v>1117.5</v>
      </c>
      <c r="AI69" s="9">
        <v>890.92000000000007</v>
      </c>
      <c r="AJ69" s="9">
        <v>0</v>
      </c>
      <c r="AK69" s="10"/>
      <c r="AL69" s="11" t="str">
        <f t="shared" ca="1" si="24"/>
        <v/>
      </c>
      <c r="AM69" s="8">
        <v>0</v>
      </c>
      <c r="AN69" s="9" t="str">
        <f t="shared" ca="1" si="26"/>
        <v/>
      </c>
      <c r="AO69" s="9" t="str">
        <f t="shared" ca="1" si="27"/>
        <v/>
      </c>
      <c r="AP69" s="10"/>
      <c r="AQ69" s="25" t="str">
        <f t="shared" ca="1" si="28"/>
        <v/>
      </c>
      <c r="AR69" s="25">
        <f t="shared" si="29"/>
        <v>0</v>
      </c>
      <c r="AS69" s="25" t="str">
        <f t="shared" ca="1" si="30"/>
        <v/>
      </c>
      <c r="AT69" s="10"/>
      <c r="AU69" s="12">
        <v>2008.42</v>
      </c>
      <c r="AV69" s="12" t="str">
        <f t="shared" ca="1" si="31"/>
        <v/>
      </c>
      <c r="AW69" s="12" t="str">
        <f t="shared" ca="1" si="32"/>
        <v/>
      </c>
      <c r="AX69" s="241"/>
      <c r="AY69" s="242"/>
      <c r="AZ69" s="241"/>
      <c r="BA69" s="241"/>
      <c r="BB69" s="243"/>
      <c r="BC69" s="242"/>
      <c r="BD69" s="242"/>
      <c r="BE69" s="241">
        <v>0</v>
      </c>
      <c r="BF69" s="241">
        <v>0</v>
      </c>
      <c r="BG69" s="241">
        <v>0</v>
      </c>
      <c r="BH69" s="241">
        <v>0</v>
      </c>
      <c r="BI69" s="241">
        <v>0</v>
      </c>
      <c r="BJ69" s="241">
        <v>0</v>
      </c>
      <c r="BK69" s="241">
        <v>0</v>
      </c>
      <c r="BL69" s="241"/>
      <c r="BM69" s="241">
        <v>3</v>
      </c>
      <c r="BN69" s="241">
        <v>0</v>
      </c>
      <c r="BO69" s="241">
        <v>890.92000000000007</v>
      </c>
      <c r="BP69" s="241"/>
      <c r="BQ69" s="241"/>
      <c r="BR69" s="241"/>
      <c r="BS69" s="241"/>
      <c r="BT69" s="294"/>
      <c r="BU69" s="294"/>
      <c r="BV69" s="294"/>
      <c r="BW69" s="294"/>
      <c r="BX69" s="241"/>
      <c r="BY69" s="241"/>
      <c r="BZ69" s="244"/>
      <c r="CA69" s="244"/>
      <c r="CB69" s="244"/>
      <c r="CC69" s="245"/>
      <c r="CD69" s="241">
        <v>0</v>
      </c>
      <c r="CE69" s="241">
        <v>2008.42</v>
      </c>
      <c r="CF69" s="241">
        <v>1117.5</v>
      </c>
      <c r="CG69" s="241">
        <v>2008.42</v>
      </c>
      <c r="CH69" s="241">
        <v>1117.5</v>
      </c>
      <c r="CI69" s="246" t="s">
        <v>634</v>
      </c>
      <c r="CJ69" s="247">
        <v>1117.5</v>
      </c>
      <c r="CK69" s="247">
        <v>0</v>
      </c>
      <c r="CL69" s="247">
        <v>2008.42</v>
      </c>
      <c r="CM69" s="247">
        <v>0</v>
      </c>
    </row>
    <row r="70" spans="1:91" x14ac:dyDescent="0.25">
      <c r="A70" s="231" t="s">
        <v>773</v>
      </c>
      <c r="B70" s="232" t="s">
        <v>774</v>
      </c>
      <c r="C70" s="232" t="s">
        <v>655</v>
      </c>
      <c r="D70" s="233"/>
      <c r="E70" s="234">
        <v>9571.2000000000007</v>
      </c>
      <c r="F70" s="235">
        <v>9571.2000000000007</v>
      </c>
      <c r="G70" s="236"/>
      <c r="H70" s="104"/>
      <c r="I70" s="237">
        <f t="shared" si="11"/>
        <v>9571.2000000000007</v>
      </c>
      <c r="J70" s="238"/>
      <c r="K70" s="239"/>
      <c r="L70" s="8">
        <v>8230.83</v>
      </c>
      <c r="M70" s="240">
        <f t="shared" si="12"/>
        <v>8230.83</v>
      </c>
      <c r="N70" s="71"/>
      <c r="O70" s="100"/>
      <c r="P70" s="9">
        <f t="shared" si="13"/>
        <v>1340.3700000000008</v>
      </c>
      <c r="Q70" s="9">
        <f t="shared" si="14"/>
        <v>0</v>
      </c>
      <c r="R70" s="9">
        <f t="shared" si="15"/>
        <v>1340.3700000000008</v>
      </c>
      <c r="S70" s="152">
        <v>46022</v>
      </c>
      <c r="T70" s="10"/>
      <c r="U70" s="23">
        <f t="shared" si="16"/>
        <v>1</v>
      </c>
      <c r="V70" s="11">
        <f t="shared" si="17"/>
        <v>9571.2000000000007</v>
      </c>
      <c r="W70" s="11" t="str">
        <f t="shared" ca="1" si="18"/>
        <v/>
      </c>
      <c r="X70" s="8">
        <v>8230.83</v>
      </c>
      <c r="Y70" s="9">
        <f t="shared" ca="1" si="19"/>
        <v>0</v>
      </c>
      <c r="Z70" s="70">
        <f t="shared" ca="1" si="20"/>
        <v>0</v>
      </c>
      <c r="AA70" s="71"/>
      <c r="AB70" s="108"/>
      <c r="AC70" s="9">
        <f t="shared" si="21"/>
        <v>0</v>
      </c>
      <c r="AD70" s="9">
        <f t="shared" ca="1" si="22"/>
        <v>0</v>
      </c>
      <c r="AE70" s="10"/>
      <c r="AF70" s="24">
        <v>1</v>
      </c>
      <c r="AG70" s="11">
        <v>12351.11</v>
      </c>
      <c r="AH70" s="8">
        <v>12351.11</v>
      </c>
      <c r="AI70" s="9">
        <v>-2779.91</v>
      </c>
      <c r="AJ70" s="9">
        <v>0</v>
      </c>
      <c r="AK70" s="10"/>
      <c r="AL70" s="11" t="str">
        <f t="shared" ca="1" si="24"/>
        <v/>
      </c>
      <c r="AM70" s="8">
        <v>-4120.28</v>
      </c>
      <c r="AN70" s="9" t="str">
        <f t="shared" ca="1" si="26"/>
        <v/>
      </c>
      <c r="AO70" s="9" t="str">
        <f t="shared" ca="1" si="27"/>
        <v/>
      </c>
      <c r="AP70" s="10"/>
      <c r="AQ70" s="25" t="str">
        <f t="shared" ca="1" si="28"/>
        <v/>
      </c>
      <c r="AR70" s="25">
        <f t="shared" si="29"/>
        <v>0</v>
      </c>
      <c r="AS70" s="25" t="str">
        <f t="shared" ca="1" si="30"/>
        <v/>
      </c>
      <c r="AT70" s="10"/>
      <c r="AU70" s="12">
        <v>9571.2000000000007</v>
      </c>
      <c r="AV70" s="12" t="str">
        <f t="shared" ca="1" si="31"/>
        <v/>
      </c>
      <c r="AW70" s="12" t="str">
        <f t="shared" ca="1" si="32"/>
        <v/>
      </c>
      <c r="AX70" s="241"/>
      <c r="AY70" s="242"/>
      <c r="AZ70" s="241"/>
      <c r="BA70" s="241"/>
      <c r="BB70" s="243"/>
      <c r="BC70" s="242"/>
      <c r="BD70" s="242"/>
      <c r="BE70" s="241">
        <v>0</v>
      </c>
      <c r="BF70" s="241">
        <v>0</v>
      </c>
      <c r="BG70" s="241">
        <v>0</v>
      </c>
      <c r="BH70" s="241">
        <v>0</v>
      </c>
      <c r="BI70" s="241">
        <v>0</v>
      </c>
      <c r="BJ70" s="241">
        <v>0</v>
      </c>
      <c r="BK70" s="241">
        <v>0</v>
      </c>
      <c r="BL70" s="241"/>
      <c r="BM70" s="241">
        <v>3</v>
      </c>
      <c r="BN70" s="241">
        <v>0</v>
      </c>
      <c r="BO70" s="241">
        <v>1340.3700000000008</v>
      </c>
      <c r="BP70" s="241"/>
      <c r="BQ70" s="241"/>
      <c r="BR70" s="241"/>
      <c r="BS70" s="241"/>
      <c r="BT70" s="294"/>
      <c r="BU70" s="294"/>
      <c r="BV70" s="294"/>
      <c r="BW70" s="294"/>
      <c r="BX70" s="241"/>
      <c r="BY70" s="241"/>
      <c r="BZ70" s="244"/>
      <c r="CA70" s="244"/>
      <c r="CB70" s="244"/>
      <c r="CC70" s="245"/>
      <c r="CD70" s="241">
        <v>0</v>
      </c>
      <c r="CE70" s="241">
        <v>9571.2000000000007</v>
      </c>
      <c r="CF70" s="241">
        <v>12351.11</v>
      </c>
      <c r="CG70" s="241">
        <v>9571.2000000000007</v>
      </c>
      <c r="CH70" s="241">
        <v>12351.11</v>
      </c>
      <c r="CI70" s="246" t="s">
        <v>634</v>
      </c>
      <c r="CJ70" s="247">
        <v>8230.83</v>
      </c>
      <c r="CK70" s="247">
        <v>-4120.28</v>
      </c>
      <c r="CL70" s="247">
        <v>9571.2000000000007</v>
      </c>
      <c r="CM70" s="247">
        <v>0</v>
      </c>
    </row>
    <row r="71" spans="1:91" x14ac:dyDescent="0.25">
      <c r="A71" s="231" t="s">
        <v>775</v>
      </c>
      <c r="B71" s="232" t="s">
        <v>776</v>
      </c>
      <c r="C71" s="232" t="s">
        <v>655</v>
      </c>
      <c r="D71" s="233"/>
      <c r="E71" s="234">
        <v>2806.42</v>
      </c>
      <c r="F71" s="235">
        <v>2806.42</v>
      </c>
      <c r="G71" s="236"/>
      <c r="H71" s="104"/>
      <c r="I71" s="237">
        <f t="shared" ref="I71:I134" si="33">F71</f>
        <v>2806.42</v>
      </c>
      <c r="J71" s="238"/>
      <c r="K71" s="239"/>
      <c r="L71" s="8">
        <v>1815.23</v>
      </c>
      <c r="M71" s="240">
        <f t="shared" ref="M71:M134" si="34">L71</f>
        <v>1815.23</v>
      </c>
      <c r="N71" s="71"/>
      <c r="O71" s="100"/>
      <c r="P71" s="9">
        <f t="shared" ref="P71:P134" si="35">I71-M71</f>
        <v>991.19</v>
      </c>
      <c r="Q71" s="9">
        <f t="shared" ref="Q71:Q134" si="36">IF(LEFT(B71,4)&lt;&gt;"    ",0,BN71)</f>
        <v>0</v>
      </c>
      <c r="R71" s="9">
        <f t="shared" ref="R71:R134" si="37">+P71-Q71</f>
        <v>991.19</v>
      </c>
      <c r="S71" s="152">
        <v>46022</v>
      </c>
      <c r="T71" s="10"/>
      <c r="U71" s="23">
        <f t="shared" ref="U71:U134" si="38">IF(LEFT(B71,4)&lt;&gt;"    ","",IF(M71&lt;&gt;0,X71/M71,0))</f>
        <v>1</v>
      </c>
      <c r="V71" s="11">
        <f t="shared" ref="V71:V134" si="39">IF(LEFT(B71,4)&lt;&gt;"    ","",U71*I71)</f>
        <v>2806.42</v>
      </c>
      <c r="W71" s="11" t="str">
        <f t="shared" ref="W71:W134" ca="1" si="40">IF(LEFT(B71,4)&lt;&gt;"    ","",X71+Z71)</f>
        <v/>
      </c>
      <c r="X71" s="8">
        <v>1815.23</v>
      </c>
      <c r="Y71" s="9">
        <f t="shared" ref="Y71:Y134" ca="1" si="41">IF(LEFT(B71,4)&lt;&gt;"    ",0,IF(P71&lt;0,P71,IF(U71&gt;0.3,W71-X71,0)))</f>
        <v>0</v>
      </c>
      <c r="Z71" s="70">
        <f t="shared" ref="Z71:Z134" ca="1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ca="1" si="44">Z71-AC71</f>
        <v>0</v>
      </c>
      <c r="AE71" s="10"/>
      <c r="AF71" s="24">
        <v>1</v>
      </c>
      <c r="AG71" s="11">
        <v>1815.23</v>
      </c>
      <c r="AH71" s="8">
        <v>1815.23</v>
      </c>
      <c r="AI71" s="9">
        <v>991.19</v>
      </c>
      <c r="AJ71" s="9">
        <v>0</v>
      </c>
      <c r="AK71" s="10"/>
      <c r="AL71" s="11" t="str">
        <f t="shared" ref="AL71:AL134" ca="1" si="45">IF(LEFT(B71,4)&lt;&gt;"    ","",W71-AG71)</f>
        <v/>
      </c>
      <c r="AM71" s="8">
        <v>0</v>
      </c>
      <c r="AN71" s="9" t="str">
        <f t="shared" ref="AN71:AN134" ca="1" si="46">IF(LEFT(B71,4)&lt;&gt;"    ","",Y71-AI71)</f>
        <v/>
      </c>
      <c r="AO71" s="9" t="str">
        <f t="shared" ref="AO71:AO134" ca="1" si="47">IF(LEFT(B71,4)&lt;&gt;"    ","",Z71-AJ71)</f>
        <v/>
      </c>
      <c r="AP71" s="10"/>
      <c r="AQ71" s="25" t="str">
        <f t="shared" ref="AQ71:AQ134" ca="1" si="48">IF(LEFT(B71,4)&lt;&gt;"    ","",I71-W71)</f>
        <v/>
      </c>
      <c r="AR71" s="25">
        <f t="shared" ref="AR71:AR134" si="49">M71-X71</f>
        <v>0</v>
      </c>
      <c r="AS71" s="25" t="str">
        <f t="shared" ref="AS71:AS134" ca="1" si="50">IF(LEFT(B71,4)&lt;&gt;"    ","",P71-Z71)</f>
        <v/>
      </c>
      <c r="AT71" s="10"/>
      <c r="AU71" s="12">
        <v>2806.42</v>
      </c>
      <c r="AV71" s="12" t="str">
        <f t="shared" ref="AV71:AV134" ca="1" si="51">IF(LEFT(B71,4)&lt;&gt;"    ","",IF(W71-AU71&gt;=0,W71-AU71," "))</f>
        <v/>
      </c>
      <c r="AW71" s="12" t="str">
        <f t="shared" ref="AW71:AW134" ca="1" si="52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>
        <v>0</v>
      </c>
      <c r="BF71" s="241">
        <v>0</v>
      </c>
      <c r="BG71" s="241">
        <v>0</v>
      </c>
      <c r="BH71" s="241">
        <v>0</v>
      </c>
      <c r="BI71" s="241">
        <v>0</v>
      </c>
      <c r="BJ71" s="241">
        <v>0</v>
      </c>
      <c r="BK71" s="241">
        <v>0</v>
      </c>
      <c r="BL71" s="241"/>
      <c r="BM71" s="241">
        <v>3</v>
      </c>
      <c r="BN71" s="241">
        <v>0</v>
      </c>
      <c r="BO71" s="241">
        <v>991.19</v>
      </c>
      <c r="BP71" s="241"/>
      <c r="BQ71" s="241"/>
      <c r="BR71" s="241"/>
      <c r="BS71" s="241"/>
      <c r="BT71" s="294"/>
      <c r="BU71" s="294"/>
      <c r="BV71" s="294"/>
      <c r="BW71" s="294"/>
      <c r="BX71" s="241"/>
      <c r="BY71" s="241"/>
      <c r="BZ71" s="244"/>
      <c r="CA71" s="244"/>
      <c r="CB71" s="244"/>
      <c r="CC71" s="245"/>
      <c r="CD71" s="241">
        <v>0</v>
      </c>
      <c r="CE71" s="241">
        <v>2806.42</v>
      </c>
      <c r="CF71" s="241">
        <v>1815.23</v>
      </c>
      <c r="CG71" s="241">
        <v>2806.42</v>
      </c>
      <c r="CH71" s="241">
        <v>1815.23</v>
      </c>
      <c r="CI71" s="246" t="s">
        <v>634</v>
      </c>
      <c r="CJ71" s="247">
        <v>1815.23</v>
      </c>
      <c r="CK71" s="247">
        <v>0</v>
      </c>
      <c r="CL71" s="247">
        <v>2806.42</v>
      </c>
      <c r="CM71" s="247">
        <v>0</v>
      </c>
    </row>
    <row r="72" spans="1:91" x14ac:dyDescent="0.25">
      <c r="A72" s="231" t="s">
        <v>777</v>
      </c>
      <c r="B72" s="232" t="s">
        <v>778</v>
      </c>
      <c r="C72" s="232" t="s">
        <v>655</v>
      </c>
      <c r="D72" s="233"/>
      <c r="E72" s="234">
        <v>1760.42</v>
      </c>
      <c r="F72" s="235">
        <v>1760.42</v>
      </c>
      <c r="G72" s="236"/>
      <c r="H72" s="104"/>
      <c r="I72" s="237">
        <f t="shared" si="33"/>
        <v>1760.42</v>
      </c>
      <c r="J72" s="238"/>
      <c r="K72" s="239"/>
      <c r="L72" s="8">
        <v>889.66</v>
      </c>
      <c r="M72" s="240">
        <f t="shared" si="34"/>
        <v>889.66</v>
      </c>
      <c r="N72" s="71"/>
      <c r="O72" s="100"/>
      <c r="P72" s="9">
        <f t="shared" si="35"/>
        <v>870.7600000000001</v>
      </c>
      <c r="Q72" s="9">
        <f t="shared" si="36"/>
        <v>0</v>
      </c>
      <c r="R72" s="9">
        <f t="shared" si="37"/>
        <v>870.7600000000001</v>
      </c>
      <c r="S72" s="152">
        <v>46022</v>
      </c>
      <c r="T72" s="10"/>
      <c r="U72" s="23">
        <f t="shared" si="38"/>
        <v>1</v>
      </c>
      <c r="V72" s="11">
        <f t="shared" si="39"/>
        <v>1760.42</v>
      </c>
      <c r="W72" s="11" t="str">
        <f t="shared" ca="1" si="40"/>
        <v/>
      </c>
      <c r="X72" s="8">
        <v>889.66</v>
      </c>
      <c r="Y72" s="9">
        <f t="shared" ca="1" si="41"/>
        <v>0</v>
      </c>
      <c r="Z72" s="70">
        <f t="shared" ca="1" si="42"/>
        <v>0</v>
      </c>
      <c r="AA72" s="71"/>
      <c r="AB72" s="108"/>
      <c r="AC72" s="9">
        <f t="shared" si="43"/>
        <v>0</v>
      </c>
      <c r="AD72" s="9">
        <f t="shared" ca="1" si="44"/>
        <v>0</v>
      </c>
      <c r="AE72" s="10"/>
      <c r="AF72" s="24">
        <v>1</v>
      </c>
      <c r="AG72" s="11">
        <v>889.66</v>
      </c>
      <c r="AH72" s="8">
        <v>889.66</v>
      </c>
      <c r="AI72" s="9">
        <v>870.7600000000001</v>
      </c>
      <c r="AJ72" s="9">
        <v>0</v>
      </c>
      <c r="AK72" s="10"/>
      <c r="AL72" s="11" t="str">
        <f t="shared" ca="1" si="45"/>
        <v/>
      </c>
      <c r="AM72" s="8">
        <v>0</v>
      </c>
      <c r="AN72" s="9" t="str">
        <f t="shared" ca="1" si="46"/>
        <v/>
      </c>
      <c r="AO72" s="9" t="str">
        <f t="shared" ca="1" si="47"/>
        <v/>
      </c>
      <c r="AP72" s="10"/>
      <c r="AQ72" s="25" t="str">
        <f t="shared" ca="1" si="48"/>
        <v/>
      </c>
      <c r="AR72" s="25">
        <f t="shared" si="49"/>
        <v>0</v>
      </c>
      <c r="AS72" s="25" t="str">
        <f t="shared" ca="1" si="50"/>
        <v/>
      </c>
      <c r="AT72" s="10"/>
      <c r="AU72" s="12">
        <v>1760.42</v>
      </c>
      <c r="AV72" s="12" t="str">
        <f t="shared" ca="1" si="51"/>
        <v/>
      </c>
      <c r="AW72" s="12" t="str">
        <f t="shared" ca="1" si="52"/>
        <v/>
      </c>
      <c r="AX72" s="241"/>
      <c r="AY72" s="242"/>
      <c r="AZ72" s="241"/>
      <c r="BA72" s="241"/>
      <c r="BB72" s="243"/>
      <c r="BC72" s="242"/>
      <c r="BD72" s="242"/>
      <c r="BE72" s="241">
        <v>0</v>
      </c>
      <c r="BF72" s="241">
        <v>0</v>
      </c>
      <c r="BG72" s="241">
        <v>0</v>
      </c>
      <c r="BH72" s="241">
        <v>0</v>
      </c>
      <c r="BI72" s="241">
        <v>0</v>
      </c>
      <c r="BJ72" s="241">
        <v>0</v>
      </c>
      <c r="BK72" s="241">
        <v>0</v>
      </c>
      <c r="BL72" s="241"/>
      <c r="BM72" s="241">
        <v>3</v>
      </c>
      <c r="BN72" s="241">
        <v>0</v>
      </c>
      <c r="BO72" s="241">
        <v>870.7600000000001</v>
      </c>
      <c r="BP72" s="241"/>
      <c r="BQ72" s="241"/>
      <c r="BR72" s="241"/>
      <c r="BS72" s="241"/>
      <c r="BT72" s="294"/>
      <c r="BU72" s="294"/>
      <c r="BV72" s="294"/>
      <c r="BW72" s="294"/>
      <c r="BX72" s="241"/>
      <c r="BY72" s="241"/>
      <c r="BZ72" s="244"/>
      <c r="CA72" s="244"/>
      <c r="CB72" s="244"/>
      <c r="CC72" s="245"/>
      <c r="CD72" s="241">
        <v>0</v>
      </c>
      <c r="CE72" s="241">
        <v>1760.42</v>
      </c>
      <c r="CF72" s="241">
        <v>889.66</v>
      </c>
      <c r="CG72" s="241">
        <v>1760.42</v>
      </c>
      <c r="CH72" s="241">
        <v>889.66</v>
      </c>
      <c r="CI72" s="246" t="s">
        <v>634</v>
      </c>
      <c r="CJ72" s="247">
        <v>889.66</v>
      </c>
      <c r="CK72" s="247">
        <v>0</v>
      </c>
      <c r="CL72" s="247">
        <v>1760.42</v>
      </c>
      <c r="CM72" s="247">
        <v>0</v>
      </c>
    </row>
    <row r="73" spans="1:91" x14ac:dyDescent="0.25">
      <c r="A73" s="231" t="s">
        <v>779</v>
      </c>
      <c r="B73" s="232" t="s">
        <v>780</v>
      </c>
      <c r="C73" s="232" t="s">
        <v>655</v>
      </c>
      <c r="D73" s="233"/>
      <c r="E73" s="234">
        <v>1855.92</v>
      </c>
      <c r="F73" s="235">
        <v>1855.92</v>
      </c>
      <c r="G73" s="236"/>
      <c r="H73" s="104"/>
      <c r="I73" s="237">
        <f t="shared" si="33"/>
        <v>1855.92</v>
      </c>
      <c r="J73" s="238"/>
      <c r="K73" s="239"/>
      <c r="L73" s="8">
        <v>1144.8800000000001</v>
      </c>
      <c r="M73" s="240">
        <f t="shared" si="34"/>
        <v>1144.8800000000001</v>
      </c>
      <c r="N73" s="71"/>
      <c r="O73" s="100"/>
      <c r="P73" s="9">
        <f t="shared" si="35"/>
        <v>711.04</v>
      </c>
      <c r="Q73" s="9">
        <f t="shared" si="36"/>
        <v>0</v>
      </c>
      <c r="R73" s="9">
        <f t="shared" si="37"/>
        <v>711.04</v>
      </c>
      <c r="S73" s="152">
        <v>46022</v>
      </c>
      <c r="T73" s="10"/>
      <c r="U73" s="23">
        <f t="shared" si="38"/>
        <v>1</v>
      </c>
      <c r="V73" s="11">
        <f t="shared" si="39"/>
        <v>1855.92</v>
      </c>
      <c r="W73" s="11" t="str">
        <f t="shared" ca="1" si="40"/>
        <v/>
      </c>
      <c r="X73" s="8">
        <v>1144.8800000000001</v>
      </c>
      <c r="Y73" s="9">
        <f t="shared" ca="1" si="41"/>
        <v>0</v>
      </c>
      <c r="Z73" s="70">
        <f t="shared" ca="1" si="42"/>
        <v>0</v>
      </c>
      <c r="AA73" s="71"/>
      <c r="AB73" s="108"/>
      <c r="AC73" s="9">
        <f t="shared" si="43"/>
        <v>0</v>
      </c>
      <c r="AD73" s="9">
        <f t="shared" ca="1" si="44"/>
        <v>0</v>
      </c>
      <c r="AE73" s="10"/>
      <c r="AF73" s="24">
        <v>1</v>
      </c>
      <c r="AG73" s="11">
        <v>1144.8800000000001</v>
      </c>
      <c r="AH73" s="8">
        <v>1144.8800000000001</v>
      </c>
      <c r="AI73" s="9">
        <v>711.04</v>
      </c>
      <c r="AJ73" s="9">
        <v>0</v>
      </c>
      <c r="AK73" s="10"/>
      <c r="AL73" s="11" t="str">
        <f t="shared" ca="1" si="45"/>
        <v/>
      </c>
      <c r="AM73" s="8">
        <v>0</v>
      </c>
      <c r="AN73" s="9" t="str">
        <f t="shared" ca="1" si="46"/>
        <v/>
      </c>
      <c r="AO73" s="9" t="str">
        <f t="shared" ca="1" si="47"/>
        <v/>
      </c>
      <c r="AP73" s="10"/>
      <c r="AQ73" s="25" t="str">
        <f t="shared" ca="1" si="48"/>
        <v/>
      </c>
      <c r="AR73" s="25">
        <f t="shared" si="49"/>
        <v>0</v>
      </c>
      <c r="AS73" s="25" t="str">
        <f t="shared" ca="1" si="50"/>
        <v/>
      </c>
      <c r="AT73" s="10"/>
      <c r="AU73" s="12">
        <v>1855.92</v>
      </c>
      <c r="AV73" s="12" t="str">
        <f t="shared" ca="1" si="51"/>
        <v/>
      </c>
      <c r="AW73" s="12" t="str">
        <f t="shared" ca="1" si="52"/>
        <v/>
      </c>
      <c r="AX73" s="241"/>
      <c r="AY73" s="242"/>
      <c r="AZ73" s="241"/>
      <c r="BA73" s="241"/>
      <c r="BB73" s="243"/>
      <c r="BC73" s="242"/>
      <c r="BD73" s="242"/>
      <c r="BE73" s="241">
        <v>0</v>
      </c>
      <c r="BF73" s="241">
        <v>0</v>
      </c>
      <c r="BG73" s="241">
        <v>0</v>
      </c>
      <c r="BH73" s="241">
        <v>0</v>
      </c>
      <c r="BI73" s="241">
        <v>0</v>
      </c>
      <c r="BJ73" s="241">
        <v>0</v>
      </c>
      <c r="BK73" s="241">
        <v>0</v>
      </c>
      <c r="BL73" s="241"/>
      <c r="BM73" s="241">
        <v>3</v>
      </c>
      <c r="BN73" s="241">
        <v>0</v>
      </c>
      <c r="BO73" s="241">
        <v>711.04</v>
      </c>
      <c r="BP73" s="241"/>
      <c r="BQ73" s="241"/>
      <c r="BR73" s="241"/>
      <c r="BS73" s="241"/>
      <c r="BT73" s="294"/>
      <c r="BU73" s="294"/>
      <c r="BV73" s="294"/>
      <c r="BW73" s="294"/>
      <c r="BX73" s="241"/>
      <c r="BY73" s="241"/>
      <c r="BZ73" s="244"/>
      <c r="CA73" s="244"/>
      <c r="CB73" s="244"/>
      <c r="CC73" s="245"/>
      <c r="CD73" s="241">
        <v>0</v>
      </c>
      <c r="CE73" s="241">
        <v>1855.92</v>
      </c>
      <c r="CF73" s="241">
        <v>1144.8800000000001</v>
      </c>
      <c r="CG73" s="241">
        <v>1855.92</v>
      </c>
      <c r="CH73" s="241">
        <v>1144.8800000000001</v>
      </c>
      <c r="CI73" s="246" t="s">
        <v>634</v>
      </c>
      <c r="CJ73" s="247">
        <v>1144.8800000000001</v>
      </c>
      <c r="CK73" s="247">
        <v>0</v>
      </c>
      <c r="CL73" s="247">
        <v>1855.92</v>
      </c>
      <c r="CM73" s="247">
        <v>0</v>
      </c>
    </row>
    <row r="74" spans="1:91" x14ac:dyDescent="0.25">
      <c r="A74" s="231" t="s">
        <v>781</v>
      </c>
      <c r="B74" s="232" t="s">
        <v>782</v>
      </c>
      <c r="C74" s="232" t="s">
        <v>655</v>
      </c>
      <c r="D74" s="233"/>
      <c r="E74" s="234">
        <v>108668.35</v>
      </c>
      <c r="F74" s="235">
        <v>108668.35</v>
      </c>
      <c r="G74" s="236"/>
      <c r="H74" s="104"/>
      <c r="I74" s="237">
        <f t="shared" si="33"/>
        <v>108668.35</v>
      </c>
      <c r="J74" s="238"/>
      <c r="K74" s="239"/>
      <c r="L74" s="8">
        <v>107074.87</v>
      </c>
      <c r="M74" s="240">
        <f t="shared" si="34"/>
        <v>107074.87</v>
      </c>
      <c r="N74" s="71"/>
      <c r="O74" s="100"/>
      <c r="P74" s="9">
        <f t="shared" si="35"/>
        <v>1593.4800000000105</v>
      </c>
      <c r="Q74" s="9">
        <f t="shared" si="36"/>
        <v>0</v>
      </c>
      <c r="R74" s="9">
        <f t="shared" si="37"/>
        <v>1593.4800000000105</v>
      </c>
      <c r="S74" s="152">
        <v>46022</v>
      </c>
      <c r="T74" s="10"/>
      <c r="U74" s="23">
        <f t="shared" si="38"/>
        <v>1</v>
      </c>
      <c r="V74" s="11">
        <f t="shared" si="39"/>
        <v>108668.35</v>
      </c>
      <c r="W74" s="11" t="str">
        <f t="shared" ca="1" si="40"/>
        <v/>
      </c>
      <c r="X74" s="8">
        <v>107074.87</v>
      </c>
      <c r="Y74" s="9">
        <f t="shared" ca="1" si="41"/>
        <v>0</v>
      </c>
      <c r="Z74" s="70">
        <f t="shared" ca="1" si="42"/>
        <v>0</v>
      </c>
      <c r="AA74" s="71"/>
      <c r="AB74" s="108"/>
      <c r="AC74" s="9">
        <f t="shared" si="43"/>
        <v>0</v>
      </c>
      <c r="AD74" s="9">
        <f t="shared" ca="1" si="44"/>
        <v>0</v>
      </c>
      <c r="AE74" s="10"/>
      <c r="AF74" s="24">
        <v>0</v>
      </c>
      <c r="AG74" s="11">
        <v>0</v>
      </c>
      <c r="AH74" s="8">
        <v>0</v>
      </c>
      <c r="AI74" s="9">
        <v>0</v>
      </c>
      <c r="AJ74" s="9">
        <v>0</v>
      </c>
      <c r="AK74" s="10"/>
      <c r="AL74" s="11" t="str">
        <f t="shared" ca="1" si="45"/>
        <v/>
      </c>
      <c r="AM74" s="8">
        <v>107074.87</v>
      </c>
      <c r="AN74" s="9" t="str">
        <f t="shared" ca="1" si="46"/>
        <v/>
      </c>
      <c r="AO74" s="9" t="str">
        <f t="shared" ca="1" si="47"/>
        <v/>
      </c>
      <c r="AP74" s="10"/>
      <c r="AQ74" s="25" t="str">
        <f t="shared" ca="1" si="48"/>
        <v/>
      </c>
      <c r="AR74" s="25">
        <f t="shared" si="49"/>
        <v>0</v>
      </c>
      <c r="AS74" s="25" t="str">
        <f t="shared" ca="1" si="50"/>
        <v/>
      </c>
      <c r="AT74" s="10"/>
      <c r="AU74" s="12">
        <v>108668.35</v>
      </c>
      <c r="AV74" s="12" t="str">
        <f t="shared" ca="1" si="51"/>
        <v/>
      </c>
      <c r="AW74" s="12" t="str">
        <f t="shared" ca="1" si="52"/>
        <v/>
      </c>
      <c r="AX74" s="241"/>
      <c r="AY74" s="242"/>
      <c r="AZ74" s="241"/>
      <c r="BA74" s="241"/>
      <c r="BB74" s="243"/>
      <c r="BC74" s="242"/>
      <c r="BD74" s="242"/>
      <c r="BE74" s="241">
        <v>0</v>
      </c>
      <c r="BF74" s="241">
        <v>0</v>
      </c>
      <c r="BG74" s="241">
        <v>0</v>
      </c>
      <c r="BH74" s="241">
        <v>0</v>
      </c>
      <c r="BI74" s="241">
        <v>0</v>
      </c>
      <c r="BJ74" s="241">
        <v>0</v>
      </c>
      <c r="BK74" s="241">
        <v>0</v>
      </c>
      <c r="BL74" s="241"/>
      <c r="BM74" s="241">
        <v>3</v>
      </c>
      <c r="BN74" s="241">
        <v>0</v>
      </c>
      <c r="BO74" s="241">
        <v>1593.4800000000105</v>
      </c>
      <c r="BP74" s="241"/>
      <c r="BQ74" s="241"/>
      <c r="BR74" s="241"/>
      <c r="BS74" s="241"/>
      <c r="BT74" s="294"/>
      <c r="BU74" s="294"/>
      <c r="BV74" s="294"/>
      <c r="BW74" s="294"/>
      <c r="BX74" s="241"/>
      <c r="BY74" s="241"/>
      <c r="BZ74" s="244"/>
      <c r="CA74" s="244"/>
      <c r="CB74" s="244"/>
      <c r="CC74" s="245"/>
      <c r="CD74" s="241">
        <v>0</v>
      </c>
      <c r="CE74" s="241">
        <v>0</v>
      </c>
      <c r="CF74" s="241">
        <v>0</v>
      </c>
      <c r="CG74" s="241">
        <v>0</v>
      </c>
      <c r="CH74" s="241">
        <v>0</v>
      </c>
      <c r="CI74" s="246" t="s">
        <v>634</v>
      </c>
      <c r="CJ74" s="247">
        <v>107074.87</v>
      </c>
      <c r="CK74" s="247">
        <v>107074.87</v>
      </c>
      <c r="CL74" s="247">
        <v>108668.35</v>
      </c>
      <c r="CM74" s="247">
        <v>0</v>
      </c>
    </row>
    <row r="75" spans="1:91" x14ac:dyDescent="0.25">
      <c r="A75" s="231" t="s">
        <v>783</v>
      </c>
      <c r="B75" s="232" t="s">
        <v>784</v>
      </c>
      <c r="C75" s="232" t="s">
        <v>635</v>
      </c>
      <c r="D75" s="233"/>
      <c r="E75" s="234">
        <v>425035.04</v>
      </c>
      <c r="F75" s="235">
        <v>425035.04</v>
      </c>
      <c r="G75" s="236"/>
      <c r="H75" s="104"/>
      <c r="I75" s="237">
        <f t="shared" si="33"/>
        <v>425035.04</v>
      </c>
      <c r="J75" s="238"/>
      <c r="K75" s="239"/>
      <c r="L75" s="8">
        <v>375601.24</v>
      </c>
      <c r="M75" s="240">
        <f t="shared" si="34"/>
        <v>375601.24</v>
      </c>
      <c r="N75" s="71"/>
      <c r="O75" s="100"/>
      <c r="P75" s="9">
        <f t="shared" si="35"/>
        <v>49433.799999999988</v>
      </c>
      <c r="Q75" s="9">
        <f t="shared" si="36"/>
        <v>0</v>
      </c>
      <c r="R75" s="9">
        <f t="shared" si="37"/>
        <v>49433.799999999988</v>
      </c>
      <c r="S75" s="152">
        <v>46022</v>
      </c>
      <c r="T75" s="10"/>
      <c r="U75" s="23">
        <f t="shared" si="38"/>
        <v>1</v>
      </c>
      <c r="V75" s="11">
        <f t="shared" si="39"/>
        <v>425035.04</v>
      </c>
      <c r="W75" s="11" t="str">
        <f t="shared" ca="1" si="40"/>
        <v/>
      </c>
      <c r="X75" s="8">
        <v>375601.24</v>
      </c>
      <c r="Y75" s="9">
        <f t="shared" ca="1" si="41"/>
        <v>0</v>
      </c>
      <c r="Z75" s="70">
        <f t="shared" ca="1" si="42"/>
        <v>0</v>
      </c>
      <c r="AA75" s="71"/>
      <c r="AB75" s="108"/>
      <c r="AC75" s="9">
        <f t="shared" si="43"/>
        <v>0</v>
      </c>
      <c r="AD75" s="9">
        <f t="shared" ca="1" si="44"/>
        <v>0</v>
      </c>
      <c r="AE75" s="10"/>
      <c r="AF75" s="24">
        <v>0.91251364267879886</v>
      </c>
      <c r="AG75" s="11">
        <v>148245.99</v>
      </c>
      <c r="AH75" s="8">
        <v>148245.99</v>
      </c>
      <c r="AI75" s="9">
        <v>205672.42631297221</v>
      </c>
      <c r="AJ75" s="9">
        <v>0</v>
      </c>
      <c r="AK75" s="10"/>
      <c r="AL75" s="11" t="str">
        <f t="shared" ca="1" si="45"/>
        <v/>
      </c>
      <c r="AM75" s="8">
        <v>227355.25</v>
      </c>
      <c r="AN75" s="9" t="str">
        <f t="shared" ca="1" si="46"/>
        <v/>
      </c>
      <c r="AO75" s="9" t="str">
        <f t="shared" ca="1" si="47"/>
        <v/>
      </c>
      <c r="AP75" s="10"/>
      <c r="AQ75" s="25" t="str">
        <f t="shared" ca="1" si="48"/>
        <v/>
      </c>
      <c r="AR75" s="25">
        <f t="shared" si="49"/>
        <v>0</v>
      </c>
      <c r="AS75" s="25" t="str">
        <f t="shared" ca="1" si="50"/>
        <v/>
      </c>
      <c r="AT75" s="10"/>
      <c r="AU75" s="12">
        <v>425035.04</v>
      </c>
      <c r="AV75" s="12" t="str">
        <f t="shared" ca="1" si="51"/>
        <v/>
      </c>
      <c r="AW75" s="12" t="str">
        <f t="shared" ca="1" si="52"/>
        <v/>
      </c>
      <c r="AX75" s="241"/>
      <c r="AY75" s="242"/>
      <c r="AZ75" s="241"/>
      <c r="BA75" s="241"/>
      <c r="BB75" s="243"/>
      <c r="BC75" s="242"/>
      <c r="BD75" s="242"/>
      <c r="BE75" s="241">
        <v>0</v>
      </c>
      <c r="BF75" s="241">
        <v>0</v>
      </c>
      <c r="BG75" s="241">
        <v>0</v>
      </c>
      <c r="BH75" s="241">
        <v>0</v>
      </c>
      <c r="BI75" s="241">
        <v>0</v>
      </c>
      <c r="BJ75" s="241">
        <v>0</v>
      </c>
      <c r="BK75" s="241">
        <v>0</v>
      </c>
      <c r="BL75" s="241"/>
      <c r="BM75" s="241">
        <v>3</v>
      </c>
      <c r="BN75" s="241">
        <v>0</v>
      </c>
      <c r="BO75" s="241">
        <v>49433.799999999988</v>
      </c>
      <c r="BP75" s="241"/>
      <c r="BQ75" s="241"/>
      <c r="BR75" s="241"/>
      <c r="BS75" s="241"/>
      <c r="BT75" s="294"/>
      <c r="BU75" s="294"/>
      <c r="BV75" s="294"/>
      <c r="BW75" s="294"/>
      <c r="BX75" s="241"/>
      <c r="BY75" s="241"/>
      <c r="BZ75" s="244"/>
      <c r="CA75" s="244"/>
      <c r="CB75" s="244"/>
      <c r="CC75" s="245"/>
      <c r="CD75" s="241">
        <v>0</v>
      </c>
      <c r="CE75" s="241">
        <v>387850</v>
      </c>
      <c r="CF75" s="241">
        <v>162458.93</v>
      </c>
      <c r="CG75" s="241">
        <v>387850</v>
      </c>
      <c r="CH75" s="241">
        <v>162458.93</v>
      </c>
      <c r="CI75" s="246" t="s">
        <v>634</v>
      </c>
      <c r="CJ75" s="247">
        <v>375601.24</v>
      </c>
      <c r="CK75" s="247">
        <v>227355.25</v>
      </c>
      <c r="CL75" s="247">
        <v>425035.04</v>
      </c>
      <c r="CM75" s="247">
        <v>0</v>
      </c>
    </row>
    <row r="76" spans="1:91" x14ac:dyDescent="0.25">
      <c r="A76" s="231" t="s">
        <v>785</v>
      </c>
      <c r="B76" s="232" t="s">
        <v>786</v>
      </c>
      <c r="C76" s="232" t="s">
        <v>655</v>
      </c>
      <c r="D76" s="233"/>
      <c r="E76" s="234">
        <v>1855.92</v>
      </c>
      <c r="F76" s="235">
        <v>1855.92</v>
      </c>
      <c r="G76" s="236"/>
      <c r="H76" s="104"/>
      <c r="I76" s="237">
        <f t="shared" si="33"/>
        <v>1855.92</v>
      </c>
      <c r="J76" s="238"/>
      <c r="K76" s="239"/>
      <c r="L76" s="8">
        <v>777.55</v>
      </c>
      <c r="M76" s="240">
        <f t="shared" si="34"/>
        <v>777.55</v>
      </c>
      <c r="N76" s="71"/>
      <c r="O76" s="100"/>
      <c r="P76" s="9">
        <f t="shared" si="35"/>
        <v>1078.3700000000001</v>
      </c>
      <c r="Q76" s="9">
        <f t="shared" si="36"/>
        <v>0</v>
      </c>
      <c r="R76" s="9">
        <f t="shared" si="37"/>
        <v>1078.3700000000001</v>
      </c>
      <c r="S76" s="152">
        <v>46022</v>
      </c>
      <c r="T76" s="10"/>
      <c r="U76" s="23">
        <f t="shared" si="38"/>
        <v>1</v>
      </c>
      <c r="V76" s="11">
        <f t="shared" si="39"/>
        <v>1855.92</v>
      </c>
      <c r="W76" s="11" t="str">
        <f t="shared" ca="1" si="40"/>
        <v/>
      </c>
      <c r="X76" s="8">
        <v>777.55</v>
      </c>
      <c r="Y76" s="9">
        <f t="shared" ca="1" si="41"/>
        <v>0</v>
      </c>
      <c r="Z76" s="70">
        <f t="shared" ca="1" si="42"/>
        <v>0</v>
      </c>
      <c r="AA76" s="71"/>
      <c r="AB76" s="108"/>
      <c r="AC76" s="9">
        <f t="shared" si="43"/>
        <v>0</v>
      </c>
      <c r="AD76" s="9">
        <f t="shared" ca="1" si="44"/>
        <v>0</v>
      </c>
      <c r="AE76" s="10"/>
      <c r="AF76" s="24">
        <v>1</v>
      </c>
      <c r="AG76" s="11">
        <v>777.55</v>
      </c>
      <c r="AH76" s="8">
        <v>777.55</v>
      </c>
      <c r="AI76" s="9">
        <v>1078.3700000000001</v>
      </c>
      <c r="AJ76" s="9">
        <v>0</v>
      </c>
      <c r="AK76" s="10"/>
      <c r="AL76" s="11" t="str">
        <f t="shared" ca="1" si="45"/>
        <v/>
      </c>
      <c r="AM76" s="8">
        <v>0</v>
      </c>
      <c r="AN76" s="9" t="str">
        <f t="shared" ca="1" si="46"/>
        <v/>
      </c>
      <c r="AO76" s="9" t="str">
        <f t="shared" ca="1" si="47"/>
        <v/>
      </c>
      <c r="AP76" s="10"/>
      <c r="AQ76" s="25" t="str">
        <f t="shared" ca="1" si="48"/>
        <v/>
      </c>
      <c r="AR76" s="25">
        <f t="shared" si="49"/>
        <v>0</v>
      </c>
      <c r="AS76" s="25" t="str">
        <f t="shared" ca="1" si="50"/>
        <v/>
      </c>
      <c r="AT76" s="10"/>
      <c r="AU76" s="12">
        <v>1855.92</v>
      </c>
      <c r="AV76" s="12" t="str">
        <f t="shared" ca="1" si="51"/>
        <v/>
      </c>
      <c r="AW76" s="12" t="str">
        <f t="shared" ca="1" si="52"/>
        <v/>
      </c>
      <c r="AX76" s="241"/>
      <c r="AY76" s="242"/>
      <c r="AZ76" s="241"/>
      <c r="BA76" s="241"/>
      <c r="BB76" s="243"/>
      <c r="BC76" s="242"/>
      <c r="BD76" s="242"/>
      <c r="BE76" s="241">
        <v>0</v>
      </c>
      <c r="BF76" s="241">
        <v>0</v>
      </c>
      <c r="BG76" s="241">
        <v>0</v>
      </c>
      <c r="BH76" s="241">
        <v>0</v>
      </c>
      <c r="BI76" s="241">
        <v>0</v>
      </c>
      <c r="BJ76" s="241">
        <v>0</v>
      </c>
      <c r="BK76" s="241">
        <v>0</v>
      </c>
      <c r="BL76" s="241"/>
      <c r="BM76" s="241">
        <v>3</v>
      </c>
      <c r="BN76" s="241">
        <v>0</v>
      </c>
      <c r="BO76" s="241">
        <v>1078.3700000000001</v>
      </c>
      <c r="BP76" s="241"/>
      <c r="BQ76" s="241"/>
      <c r="BR76" s="241"/>
      <c r="BS76" s="241"/>
      <c r="BT76" s="294"/>
      <c r="BU76" s="294"/>
      <c r="BV76" s="294"/>
      <c r="BW76" s="294"/>
      <c r="BX76" s="241"/>
      <c r="BY76" s="241"/>
      <c r="BZ76" s="244"/>
      <c r="CA76" s="244"/>
      <c r="CB76" s="244"/>
      <c r="CC76" s="245"/>
      <c r="CD76" s="241">
        <v>0</v>
      </c>
      <c r="CE76" s="241">
        <v>1855.92</v>
      </c>
      <c r="CF76" s="241">
        <v>777.55</v>
      </c>
      <c r="CG76" s="241">
        <v>1855.92</v>
      </c>
      <c r="CH76" s="241">
        <v>777.55</v>
      </c>
      <c r="CI76" s="246" t="s">
        <v>634</v>
      </c>
      <c r="CJ76" s="247">
        <v>777.55</v>
      </c>
      <c r="CK76" s="247">
        <v>0</v>
      </c>
      <c r="CL76" s="247">
        <v>1855.92</v>
      </c>
      <c r="CM76" s="247">
        <v>0</v>
      </c>
    </row>
    <row r="77" spans="1:91" x14ac:dyDescent="0.25">
      <c r="A77" s="231" t="s">
        <v>787</v>
      </c>
      <c r="B77" s="232" t="s">
        <v>788</v>
      </c>
      <c r="C77" s="232" t="s">
        <v>655</v>
      </c>
      <c r="D77" s="233"/>
      <c r="E77" s="234">
        <v>2216.42</v>
      </c>
      <c r="F77" s="235">
        <v>2216.42</v>
      </c>
      <c r="G77" s="236"/>
      <c r="H77" s="104"/>
      <c r="I77" s="237">
        <f t="shared" si="33"/>
        <v>2216.42</v>
      </c>
      <c r="J77" s="238"/>
      <c r="K77" s="239"/>
      <c r="L77" s="8">
        <v>1263.33</v>
      </c>
      <c r="M77" s="240">
        <f t="shared" si="34"/>
        <v>1263.33</v>
      </c>
      <c r="N77" s="71"/>
      <c r="O77" s="100"/>
      <c r="P77" s="9">
        <f t="shared" si="35"/>
        <v>953.09000000000015</v>
      </c>
      <c r="Q77" s="9">
        <f t="shared" si="36"/>
        <v>0</v>
      </c>
      <c r="R77" s="9">
        <f t="shared" si="37"/>
        <v>953.09000000000015</v>
      </c>
      <c r="S77" s="152">
        <v>46022</v>
      </c>
      <c r="T77" s="10"/>
      <c r="U77" s="23">
        <f t="shared" si="38"/>
        <v>1</v>
      </c>
      <c r="V77" s="11">
        <f t="shared" si="39"/>
        <v>2216.42</v>
      </c>
      <c r="W77" s="11" t="str">
        <f t="shared" ca="1" si="40"/>
        <v/>
      </c>
      <c r="X77" s="8">
        <v>1263.33</v>
      </c>
      <c r="Y77" s="9">
        <f t="shared" ca="1" si="41"/>
        <v>0</v>
      </c>
      <c r="Z77" s="70">
        <f t="shared" ca="1" si="42"/>
        <v>0</v>
      </c>
      <c r="AA77" s="71"/>
      <c r="AB77" s="108"/>
      <c r="AC77" s="9">
        <f t="shared" si="43"/>
        <v>0</v>
      </c>
      <c r="AD77" s="9">
        <f t="shared" ca="1" si="44"/>
        <v>0</v>
      </c>
      <c r="AE77" s="10"/>
      <c r="AF77" s="24">
        <v>1</v>
      </c>
      <c r="AG77" s="11">
        <v>1263.33</v>
      </c>
      <c r="AH77" s="8">
        <v>1263.33</v>
      </c>
      <c r="AI77" s="9">
        <v>953.09000000000015</v>
      </c>
      <c r="AJ77" s="9">
        <v>0</v>
      </c>
      <c r="AK77" s="10"/>
      <c r="AL77" s="11" t="str">
        <f t="shared" ca="1" si="45"/>
        <v/>
      </c>
      <c r="AM77" s="8">
        <v>0</v>
      </c>
      <c r="AN77" s="9" t="str">
        <f t="shared" ca="1" si="46"/>
        <v/>
      </c>
      <c r="AO77" s="9" t="str">
        <f t="shared" ca="1" si="47"/>
        <v/>
      </c>
      <c r="AP77" s="10"/>
      <c r="AQ77" s="25" t="str">
        <f t="shared" ca="1" si="48"/>
        <v/>
      </c>
      <c r="AR77" s="25">
        <f t="shared" si="49"/>
        <v>0</v>
      </c>
      <c r="AS77" s="25" t="str">
        <f t="shared" ca="1" si="50"/>
        <v/>
      </c>
      <c r="AT77" s="10"/>
      <c r="AU77" s="12">
        <v>2216.42</v>
      </c>
      <c r="AV77" s="12" t="str">
        <f t="shared" ca="1" si="51"/>
        <v/>
      </c>
      <c r="AW77" s="12" t="str">
        <f t="shared" ca="1" si="52"/>
        <v/>
      </c>
      <c r="AX77" s="241"/>
      <c r="AY77" s="242"/>
      <c r="AZ77" s="241"/>
      <c r="BA77" s="241"/>
      <c r="BB77" s="243"/>
      <c r="BC77" s="242"/>
      <c r="BD77" s="242"/>
      <c r="BE77" s="241">
        <v>0</v>
      </c>
      <c r="BF77" s="241">
        <v>0</v>
      </c>
      <c r="BG77" s="241">
        <v>0</v>
      </c>
      <c r="BH77" s="241">
        <v>0</v>
      </c>
      <c r="BI77" s="241">
        <v>0</v>
      </c>
      <c r="BJ77" s="241">
        <v>0</v>
      </c>
      <c r="BK77" s="241">
        <v>0</v>
      </c>
      <c r="BL77" s="241"/>
      <c r="BM77" s="241">
        <v>3</v>
      </c>
      <c r="BN77" s="241">
        <v>0</v>
      </c>
      <c r="BO77" s="241">
        <v>953.09000000000015</v>
      </c>
      <c r="BP77" s="241"/>
      <c r="BQ77" s="241"/>
      <c r="BR77" s="241"/>
      <c r="BS77" s="241"/>
      <c r="BT77" s="294"/>
      <c r="BU77" s="294"/>
      <c r="BV77" s="294"/>
      <c r="BW77" s="294"/>
      <c r="BX77" s="241"/>
      <c r="BY77" s="241"/>
      <c r="BZ77" s="244"/>
      <c r="CA77" s="244"/>
      <c r="CB77" s="244"/>
      <c r="CC77" s="245"/>
      <c r="CD77" s="241">
        <v>0</v>
      </c>
      <c r="CE77" s="241">
        <v>2216.42</v>
      </c>
      <c r="CF77" s="241">
        <v>1263.33</v>
      </c>
      <c r="CG77" s="241">
        <v>2216.42</v>
      </c>
      <c r="CH77" s="241">
        <v>1263.33</v>
      </c>
      <c r="CI77" s="246" t="s">
        <v>634</v>
      </c>
      <c r="CJ77" s="247">
        <v>1263.33</v>
      </c>
      <c r="CK77" s="247">
        <v>0</v>
      </c>
      <c r="CL77" s="247">
        <v>2216.42</v>
      </c>
      <c r="CM77" s="247">
        <v>0</v>
      </c>
    </row>
    <row r="78" spans="1:91" x14ac:dyDescent="0.25">
      <c r="A78" s="231" t="s">
        <v>789</v>
      </c>
      <c r="B78" s="232" t="s">
        <v>790</v>
      </c>
      <c r="C78" s="232" t="s">
        <v>655</v>
      </c>
      <c r="D78" s="233"/>
      <c r="E78" s="234">
        <v>2540.42</v>
      </c>
      <c r="F78" s="235">
        <v>2540.42</v>
      </c>
      <c r="G78" s="236"/>
      <c r="H78" s="104"/>
      <c r="I78" s="237">
        <f t="shared" si="33"/>
        <v>2540.42</v>
      </c>
      <c r="J78" s="238"/>
      <c r="K78" s="239"/>
      <c r="L78" s="8">
        <v>1602.33</v>
      </c>
      <c r="M78" s="240">
        <f t="shared" si="34"/>
        <v>1602.33</v>
      </c>
      <c r="N78" s="71"/>
      <c r="O78" s="100"/>
      <c r="P78" s="9">
        <f t="shared" si="35"/>
        <v>938.09000000000015</v>
      </c>
      <c r="Q78" s="9">
        <f t="shared" si="36"/>
        <v>0</v>
      </c>
      <c r="R78" s="9">
        <f t="shared" si="37"/>
        <v>938.09000000000015</v>
      </c>
      <c r="S78" s="152">
        <v>46022</v>
      </c>
      <c r="T78" s="10"/>
      <c r="U78" s="23">
        <f t="shared" si="38"/>
        <v>1</v>
      </c>
      <c r="V78" s="11">
        <f t="shared" si="39"/>
        <v>2540.42</v>
      </c>
      <c r="W78" s="11" t="str">
        <f t="shared" ca="1" si="40"/>
        <v/>
      </c>
      <c r="X78" s="8">
        <v>1602.33</v>
      </c>
      <c r="Y78" s="9">
        <f t="shared" ca="1" si="41"/>
        <v>0</v>
      </c>
      <c r="Z78" s="70">
        <f t="shared" ca="1" si="42"/>
        <v>0</v>
      </c>
      <c r="AA78" s="71"/>
      <c r="AB78" s="108"/>
      <c r="AC78" s="9">
        <f t="shared" si="43"/>
        <v>0</v>
      </c>
      <c r="AD78" s="9">
        <f t="shared" ca="1" si="44"/>
        <v>0</v>
      </c>
      <c r="AE78" s="10"/>
      <c r="AF78" s="24">
        <v>1</v>
      </c>
      <c r="AG78" s="11">
        <v>1602.33</v>
      </c>
      <c r="AH78" s="8">
        <v>1602.33</v>
      </c>
      <c r="AI78" s="9">
        <v>938.09000000000015</v>
      </c>
      <c r="AJ78" s="9">
        <v>0</v>
      </c>
      <c r="AK78" s="10"/>
      <c r="AL78" s="11" t="str">
        <f t="shared" ca="1" si="45"/>
        <v/>
      </c>
      <c r="AM78" s="8">
        <v>0</v>
      </c>
      <c r="AN78" s="9" t="str">
        <f t="shared" ca="1" si="46"/>
        <v/>
      </c>
      <c r="AO78" s="9" t="str">
        <f t="shared" ca="1" si="47"/>
        <v/>
      </c>
      <c r="AP78" s="10"/>
      <c r="AQ78" s="25" t="str">
        <f t="shared" ca="1" si="48"/>
        <v/>
      </c>
      <c r="AR78" s="25">
        <f t="shared" si="49"/>
        <v>0</v>
      </c>
      <c r="AS78" s="25" t="str">
        <f t="shared" ca="1" si="50"/>
        <v/>
      </c>
      <c r="AT78" s="10"/>
      <c r="AU78" s="12">
        <v>2540.42</v>
      </c>
      <c r="AV78" s="12" t="str">
        <f t="shared" ca="1" si="51"/>
        <v/>
      </c>
      <c r="AW78" s="12" t="str">
        <f t="shared" ca="1" si="52"/>
        <v/>
      </c>
      <c r="AX78" s="241"/>
      <c r="AY78" s="242"/>
      <c r="AZ78" s="241"/>
      <c r="BA78" s="241"/>
      <c r="BB78" s="243"/>
      <c r="BC78" s="242"/>
      <c r="BD78" s="242"/>
      <c r="BE78" s="241">
        <v>0</v>
      </c>
      <c r="BF78" s="241">
        <v>0</v>
      </c>
      <c r="BG78" s="241">
        <v>0</v>
      </c>
      <c r="BH78" s="241">
        <v>0</v>
      </c>
      <c r="BI78" s="241">
        <v>0</v>
      </c>
      <c r="BJ78" s="241">
        <v>0</v>
      </c>
      <c r="BK78" s="241">
        <v>0</v>
      </c>
      <c r="BL78" s="241"/>
      <c r="BM78" s="241">
        <v>3</v>
      </c>
      <c r="BN78" s="241">
        <v>0</v>
      </c>
      <c r="BO78" s="241">
        <v>938.09000000000015</v>
      </c>
      <c r="BP78" s="241"/>
      <c r="BQ78" s="241"/>
      <c r="BR78" s="241"/>
      <c r="BS78" s="241"/>
      <c r="BT78" s="294"/>
      <c r="BU78" s="294"/>
      <c r="BV78" s="294"/>
      <c r="BW78" s="294"/>
      <c r="BX78" s="241"/>
      <c r="BY78" s="241"/>
      <c r="BZ78" s="244"/>
      <c r="CA78" s="244"/>
      <c r="CB78" s="244"/>
      <c r="CC78" s="245"/>
      <c r="CD78" s="241">
        <v>0</v>
      </c>
      <c r="CE78" s="241">
        <v>2540.42</v>
      </c>
      <c r="CF78" s="241">
        <v>1602.33</v>
      </c>
      <c r="CG78" s="241">
        <v>2540.42</v>
      </c>
      <c r="CH78" s="241">
        <v>1602.33</v>
      </c>
      <c r="CI78" s="246" t="s">
        <v>634</v>
      </c>
      <c r="CJ78" s="247">
        <v>1602.33</v>
      </c>
      <c r="CK78" s="247">
        <v>0</v>
      </c>
      <c r="CL78" s="247">
        <v>2540.42</v>
      </c>
      <c r="CM78" s="247">
        <v>0</v>
      </c>
    </row>
    <row r="79" spans="1:91" x14ac:dyDescent="0.25">
      <c r="A79" s="231" t="s">
        <v>791</v>
      </c>
      <c r="B79" s="232" t="s">
        <v>792</v>
      </c>
      <c r="C79" s="232" t="s">
        <v>655</v>
      </c>
      <c r="D79" s="233"/>
      <c r="E79" s="234">
        <v>15697.91</v>
      </c>
      <c r="F79" s="235">
        <v>15697.91</v>
      </c>
      <c r="G79" s="236"/>
      <c r="H79" s="104"/>
      <c r="I79" s="237">
        <f t="shared" si="33"/>
        <v>15697.91</v>
      </c>
      <c r="J79" s="238"/>
      <c r="K79" s="239"/>
      <c r="L79" s="8">
        <v>13653.62</v>
      </c>
      <c r="M79" s="240">
        <f t="shared" si="34"/>
        <v>13653.62</v>
      </c>
      <c r="N79" s="71"/>
      <c r="O79" s="100"/>
      <c r="P79" s="9">
        <f t="shared" si="35"/>
        <v>2044.2899999999991</v>
      </c>
      <c r="Q79" s="9">
        <f t="shared" si="36"/>
        <v>0</v>
      </c>
      <c r="R79" s="9">
        <f t="shared" si="37"/>
        <v>2044.2899999999991</v>
      </c>
      <c r="S79" s="152">
        <v>46022</v>
      </c>
      <c r="T79" s="10"/>
      <c r="U79" s="23">
        <f t="shared" si="38"/>
        <v>1</v>
      </c>
      <c r="V79" s="11">
        <f t="shared" si="39"/>
        <v>15697.91</v>
      </c>
      <c r="W79" s="11" t="str">
        <f t="shared" ca="1" si="40"/>
        <v/>
      </c>
      <c r="X79" s="8">
        <v>13653.62</v>
      </c>
      <c r="Y79" s="9">
        <f t="shared" ca="1" si="41"/>
        <v>0</v>
      </c>
      <c r="Z79" s="70">
        <f t="shared" ca="1" si="42"/>
        <v>0</v>
      </c>
      <c r="AA79" s="71"/>
      <c r="AB79" s="108"/>
      <c r="AC79" s="9">
        <f t="shared" si="43"/>
        <v>0</v>
      </c>
      <c r="AD79" s="9">
        <f t="shared" ca="1" si="44"/>
        <v>0</v>
      </c>
      <c r="AE79" s="10"/>
      <c r="AF79" s="24">
        <v>1</v>
      </c>
      <c r="AG79" s="11">
        <v>13653.62</v>
      </c>
      <c r="AH79" s="8">
        <v>13653.62</v>
      </c>
      <c r="AI79" s="9">
        <v>2044.2899999999991</v>
      </c>
      <c r="AJ79" s="9">
        <v>0</v>
      </c>
      <c r="AK79" s="10"/>
      <c r="AL79" s="11" t="str">
        <f t="shared" ca="1" si="45"/>
        <v/>
      </c>
      <c r="AM79" s="8">
        <v>0</v>
      </c>
      <c r="AN79" s="9" t="str">
        <f t="shared" ca="1" si="46"/>
        <v/>
      </c>
      <c r="AO79" s="9" t="str">
        <f t="shared" ca="1" si="47"/>
        <v/>
      </c>
      <c r="AP79" s="10"/>
      <c r="AQ79" s="25" t="str">
        <f t="shared" ca="1" si="48"/>
        <v/>
      </c>
      <c r="AR79" s="25">
        <f t="shared" si="49"/>
        <v>0</v>
      </c>
      <c r="AS79" s="25" t="str">
        <f t="shared" ca="1" si="50"/>
        <v/>
      </c>
      <c r="AT79" s="10"/>
      <c r="AU79" s="12">
        <v>15697.91</v>
      </c>
      <c r="AV79" s="12" t="str">
        <f t="shared" ca="1" si="51"/>
        <v/>
      </c>
      <c r="AW79" s="12" t="str">
        <f t="shared" ca="1" si="52"/>
        <v/>
      </c>
      <c r="AX79" s="241"/>
      <c r="AY79" s="242"/>
      <c r="AZ79" s="241"/>
      <c r="BA79" s="241"/>
      <c r="BB79" s="243"/>
      <c r="BC79" s="242"/>
      <c r="BD79" s="242"/>
      <c r="BE79" s="241">
        <v>0</v>
      </c>
      <c r="BF79" s="241">
        <v>0</v>
      </c>
      <c r="BG79" s="241">
        <v>0</v>
      </c>
      <c r="BH79" s="241">
        <v>0</v>
      </c>
      <c r="BI79" s="241">
        <v>0</v>
      </c>
      <c r="BJ79" s="241">
        <v>0</v>
      </c>
      <c r="BK79" s="241">
        <v>0</v>
      </c>
      <c r="BL79" s="241"/>
      <c r="BM79" s="241">
        <v>3</v>
      </c>
      <c r="BN79" s="241">
        <v>0</v>
      </c>
      <c r="BO79" s="241">
        <v>2044.2899999999991</v>
      </c>
      <c r="BP79" s="241"/>
      <c r="BQ79" s="241"/>
      <c r="BR79" s="241"/>
      <c r="BS79" s="241"/>
      <c r="BT79" s="294"/>
      <c r="BU79" s="294"/>
      <c r="BV79" s="294"/>
      <c r="BW79" s="294"/>
      <c r="BX79" s="241"/>
      <c r="BY79" s="241"/>
      <c r="BZ79" s="244"/>
      <c r="CA79" s="244"/>
      <c r="CB79" s="244"/>
      <c r="CC79" s="245"/>
      <c r="CD79" s="241">
        <v>0</v>
      </c>
      <c r="CE79" s="241">
        <v>15697.91</v>
      </c>
      <c r="CF79" s="241">
        <v>13653.62</v>
      </c>
      <c r="CG79" s="241">
        <v>15697.91</v>
      </c>
      <c r="CH79" s="241">
        <v>13653.62</v>
      </c>
      <c r="CI79" s="246" t="s">
        <v>634</v>
      </c>
      <c r="CJ79" s="247">
        <v>13653.62</v>
      </c>
      <c r="CK79" s="247">
        <v>0</v>
      </c>
      <c r="CL79" s="247">
        <v>15697.91</v>
      </c>
      <c r="CM79" s="247">
        <v>0</v>
      </c>
    </row>
    <row r="80" spans="1:91" x14ac:dyDescent="0.25">
      <c r="A80" s="231" t="s">
        <v>793</v>
      </c>
      <c r="B80" s="232" t="s">
        <v>794</v>
      </c>
      <c r="C80" s="232" t="s">
        <v>655</v>
      </c>
      <c r="D80" s="233"/>
      <c r="E80" s="234">
        <v>1760.42</v>
      </c>
      <c r="F80" s="235">
        <v>1760.42</v>
      </c>
      <c r="G80" s="236"/>
      <c r="H80" s="104"/>
      <c r="I80" s="237">
        <f t="shared" si="33"/>
        <v>1760.42</v>
      </c>
      <c r="J80" s="238"/>
      <c r="K80" s="239"/>
      <c r="L80" s="8">
        <v>889.64</v>
      </c>
      <c r="M80" s="240">
        <f t="shared" si="34"/>
        <v>889.64</v>
      </c>
      <c r="N80" s="71"/>
      <c r="O80" s="100"/>
      <c r="P80" s="9">
        <f t="shared" si="35"/>
        <v>870.78000000000009</v>
      </c>
      <c r="Q80" s="9">
        <f t="shared" si="36"/>
        <v>0</v>
      </c>
      <c r="R80" s="9">
        <f t="shared" si="37"/>
        <v>870.78000000000009</v>
      </c>
      <c r="S80" s="152">
        <v>46022</v>
      </c>
      <c r="T80" s="10"/>
      <c r="U80" s="23">
        <f t="shared" si="38"/>
        <v>1</v>
      </c>
      <c r="V80" s="11">
        <f t="shared" si="39"/>
        <v>1760.42</v>
      </c>
      <c r="W80" s="11" t="str">
        <f t="shared" ca="1" si="40"/>
        <v/>
      </c>
      <c r="X80" s="8">
        <v>889.64</v>
      </c>
      <c r="Y80" s="9">
        <f t="shared" ca="1" si="41"/>
        <v>0</v>
      </c>
      <c r="Z80" s="70">
        <f t="shared" ca="1" si="42"/>
        <v>0</v>
      </c>
      <c r="AA80" s="71"/>
      <c r="AB80" s="108"/>
      <c r="AC80" s="9">
        <f t="shared" si="43"/>
        <v>0</v>
      </c>
      <c r="AD80" s="9">
        <f t="shared" ca="1" si="44"/>
        <v>0</v>
      </c>
      <c r="AE80" s="10"/>
      <c r="AF80" s="24">
        <v>1</v>
      </c>
      <c r="AG80" s="11">
        <v>889.64</v>
      </c>
      <c r="AH80" s="8">
        <v>889.64</v>
      </c>
      <c r="AI80" s="9">
        <v>870.78000000000009</v>
      </c>
      <c r="AJ80" s="9">
        <v>0</v>
      </c>
      <c r="AK80" s="10"/>
      <c r="AL80" s="11" t="str">
        <f t="shared" ca="1" si="45"/>
        <v/>
      </c>
      <c r="AM80" s="8">
        <v>0</v>
      </c>
      <c r="AN80" s="9" t="str">
        <f t="shared" ca="1" si="46"/>
        <v/>
      </c>
      <c r="AO80" s="9" t="str">
        <f t="shared" ca="1" si="47"/>
        <v/>
      </c>
      <c r="AP80" s="10"/>
      <c r="AQ80" s="25" t="str">
        <f t="shared" ca="1" si="48"/>
        <v/>
      </c>
      <c r="AR80" s="25">
        <f t="shared" si="49"/>
        <v>0</v>
      </c>
      <c r="AS80" s="25" t="str">
        <f t="shared" ca="1" si="50"/>
        <v/>
      </c>
      <c r="AT80" s="10"/>
      <c r="AU80" s="12">
        <v>1760.42</v>
      </c>
      <c r="AV80" s="12" t="str">
        <f t="shared" ca="1" si="51"/>
        <v/>
      </c>
      <c r="AW80" s="12" t="str">
        <f t="shared" ca="1" si="52"/>
        <v/>
      </c>
      <c r="AX80" s="241"/>
      <c r="AY80" s="242"/>
      <c r="AZ80" s="241"/>
      <c r="BA80" s="241"/>
      <c r="BB80" s="243"/>
      <c r="BC80" s="242"/>
      <c r="BD80" s="242"/>
      <c r="BE80" s="241">
        <v>0</v>
      </c>
      <c r="BF80" s="241">
        <v>0</v>
      </c>
      <c r="BG80" s="241">
        <v>0</v>
      </c>
      <c r="BH80" s="241">
        <v>0</v>
      </c>
      <c r="BI80" s="241">
        <v>0</v>
      </c>
      <c r="BJ80" s="241">
        <v>0</v>
      </c>
      <c r="BK80" s="241">
        <v>0</v>
      </c>
      <c r="BL80" s="241"/>
      <c r="BM80" s="241">
        <v>3</v>
      </c>
      <c r="BN80" s="241">
        <v>0</v>
      </c>
      <c r="BO80" s="241">
        <v>870.78000000000009</v>
      </c>
      <c r="BP80" s="241"/>
      <c r="BQ80" s="241"/>
      <c r="BR80" s="241"/>
      <c r="BS80" s="241"/>
      <c r="BT80" s="294"/>
      <c r="BU80" s="294"/>
      <c r="BV80" s="294"/>
      <c r="BW80" s="294"/>
      <c r="BX80" s="241"/>
      <c r="BY80" s="241"/>
      <c r="BZ80" s="244"/>
      <c r="CA80" s="244"/>
      <c r="CB80" s="244"/>
      <c r="CC80" s="245"/>
      <c r="CD80" s="241">
        <v>0</v>
      </c>
      <c r="CE80" s="241">
        <v>1760.42</v>
      </c>
      <c r="CF80" s="241">
        <v>889.64</v>
      </c>
      <c r="CG80" s="241">
        <v>1760.42</v>
      </c>
      <c r="CH80" s="241">
        <v>889.64</v>
      </c>
      <c r="CI80" s="246" t="s">
        <v>634</v>
      </c>
      <c r="CJ80" s="247">
        <v>889.64</v>
      </c>
      <c r="CK80" s="247">
        <v>0</v>
      </c>
      <c r="CL80" s="247">
        <v>1760.42</v>
      </c>
      <c r="CM80" s="247">
        <v>0</v>
      </c>
    </row>
    <row r="81" spans="1:91" x14ac:dyDescent="0.25">
      <c r="A81" s="231" t="s">
        <v>795</v>
      </c>
      <c r="B81" s="232" t="s">
        <v>796</v>
      </c>
      <c r="C81" s="232" t="s">
        <v>658</v>
      </c>
      <c r="D81" s="233"/>
      <c r="E81" s="234">
        <v>0</v>
      </c>
      <c r="F81" s="235">
        <v>0</v>
      </c>
      <c r="G81" s="236"/>
      <c r="H81" s="104"/>
      <c r="I81" s="237">
        <f t="shared" si="33"/>
        <v>0</v>
      </c>
      <c r="J81" s="238"/>
      <c r="K81" s="239"/>
      <c r="L81" s="8">
        <v>1262951.6499999999</v>
      </c>
      <c r="M81" s="240">
        <f t="shared" si="34"/>
        <v>1262951.6499999999</v>
      </c>
      <c r="N81" s="71"/>
      <c r="O81" s="100"/>
      <c r="P81" s="9">
        <f t="shared" si="35"/>
        <v>-1262951.6499999999</v>
      </c>
      <c r="Q81" s="9">
        <f t="shared" si="36"/>
        <v>0</v>
      </c>
      <c r="R81" s="9">
        <f t="shared" si="37"/>
        <v>-1262951.6499999999</v>
      </c>
      <c r="S81" s="152">
        <v>46022</v>
      </c>
      <c r="T81" s="10"/>
      <c r="U81" s="23">
        <f t="shared" si="38"/>
        <v>1</v>
      </c>
      <c r="V81" s="11">
        <f t="shared" si="39"/>
        <v>0</v>
      </c>
      <c r="W81" s="11">
        <f t="shared" si="40"/>
        <v>0</v>
      </c>
      <c r="X81" s="8">
        <v>1262951.6499999999</v>
      </c>
      <c r="Y81" s="9">
        <f t="shared" si="41"/>
        <v>-1262951.6499999999</v>
      </c>
      <c r="Z81" s="70">
        <f t="shared" si="42"/>
        <v>-1262951.6499999999</v>
      </c>
      <c r="AA81" s="71"/>
      <c r="AB81" s="108"/>
      <c r="AC81" s="9">
        <f t="shared" si="43"/>
        <v>0</v>
      </c>
      <c r="AD81" s="9">
        <f t="shared" si="44"/>
        <v>-1262951.6499999999</v>
      </c>
      <c r="AE81" s="10"/>
      <c r="AF81" s="24">
        <v>0</v>
      </c>
      <c r="AG81" s="11">
        <v>701.6</v>
      </c>
      <c r="AH81" s="8">
        <v>701.6</v>
      </c>
      <c r="AI81" s="9">
        <v>-701.6</v>
      </c>
      <c r="AJ81" s="9">
        <v>0</v>
      </c>
      <c r="AK81" s="10"/>
      <c r="AL81" s="11">
        <f t="shared" si="45"/>
        <v>-701.6</v>
      </c>
      <c r="AM81" s="8">
        <v>1262250.05</v>
      </c>
      <c r="AN81" s="9">
        <f t="shared" si="46"/>
        <v>-1262250.0499999998</v>
      </c>
      <c r="AO81" s="9">
        <f t="shared" si="47"/>
        <v>-1262951.6499999999</v>
      </c>
      <c r="AP81" s="10"/>
      <c r="AQ81" s="25">
        <f t="shared" si="48"/>
        <v>0</v>
      </c>
      <c r="AR81" s="25">
        <f t="shared" si="49"/>
        <v>0</v>
      </c>
      <c r="AS81" s="25">
        <f t="shared" si="50"/>
        <v>0</v>
      </c>
      <c r="AT81" s="10"/>
      <c r="AU81" s="12">
        <v>0</v>
      </c>
      <c r="AV81" s="12">
        <f t="shared" si="51"/>
        <v>0</v>
      </c>
      <c r="AW81" s="12">
        <f t="shared" si="52"/>
        <v>0</v>
      </c>
      <c r="AX81" s="241"/>
      <c r="AY81" s="242"/>
      <c r="AZ81" s="241"/>
      <c r="BA81" s="241"/>
      <c r="BB81" s="243"/>
      <c r="BC81" s="242"/>
      <c r="BD81" s="242"/>
      <c r="BE81" s="241">
        <v>0</v>
      </c>
      <c r="BF81" s="241">
        <v>0</v>
      </c>
      <c r="BG81" s="241">
        <v>0</v>
      </c>
      <c r="BH81" s="241">
        <v>0</v>
      </c>
      <c r="BI81" s="241">
        <v>0</v>
      </c>
      <c r="BJ81" s="241">
        <v>0</v>
      </c>
      <c r="BK81" s="241">
        <v>0</v>
      </c>
      <c r="BL81" s="241"/>
      <c r="BM81" s="241">
        <v>3</v>
      </c>
      <c r="BN81" s="241">
        <v>0</v>
      </c>
      <c r="BO81" s="241">
        <v>-1000983.54</v>
      </c>
      <c r="BP81" s="241"/>
      <c r="BQ81" s="241"/>
      <c r="BR81" s="241"/>
      <c r="BS81" s="241"/>
      <c r="BT81" s="294"/>
      <c r="BU81" s="294"/>
      <c r="BV81" s="294"/>
      <c r="BW81" s="294"/>
      <c r="BX81" s="241"/>
      <c r="BY81" s="241"/>
      <c r="BZ81" s="244"/>
      <c r="CA81" s="244"/>
      <c r="CB81" s="244"/>
      <c r="CC81" s="245"/>
      <c r="CD81" s="241">
        <v>0</v>
      </c>
      <c r="CE81" s="241">
        <v>701.6</v>
      </c>
      <c r="CF81" s="241">
        <v>0</v>
      </c>
      <c r="CG81" s="241">
        <v>701.6</v>
      </c>
      <c r="CH81" s="241">
        <v>0</v>
      </c>
      <c r="CI81" s="246" t="s">
        <v>634</v>
      </c>
      <c r="CJ81" s="247">
        <v>1262951.6499999999</v>
      </c>
      <c r="CK81" s="247">
        <v>1262250.05</v>
      </c>
      <c r="CL81" s="247">
        <v>0</v>
      </c>
      <c r="CM81" s="247">
        <v>0</v>
      </c>
    </row>
    <row r="82" spans="1:91" x14ac:dyDescent="0.25">
      <c r="A82" s="231" t="s">
        <v>797</v>
      </c>
      <c r="B82" s="232" t="s">
        <v>798</v>
      </c>
      <c r="C82" s="232" t="s">
        <v>658</v>
      </c>
      <c r="D82" s="233"/>
      <c r="E82" s="234">
        <v>0</v>
      </c>
      <c r="F82" s="235">
        <v>0</v>
      </c>
      <c r="G82" s="236"/>
      <c r="H82" s="104"/>
      <c r="I82" s="237">
        <f t="shared" si="33"/>
        <v>0</v>
      </c>
      <c r="J82" s="238"/>
      <c r="K82" s="239"/>
      <c r="L82" s="8">
        <v>586182.6</v>
      </c>
      <c r="M82" s="240">
        <f t="shared" si="34"/>
        <v>586182.6</v>
      </c>
      <c r="N82" s="71"/>
      <c r="O82" s="100"/>
      <c r="P82" s="9">
        <f t="shared" si="35"/>
        <v>-586182.6</v>
      </c>
      <c r="Q82" s="9">
        <f t="shared" si="36"/>
        <v>0</v>
      </c>
      <c r="R82" s="9">
        <f t="shared" si="37"/>
        <v>-586182.6</v>
      </c>
      <c r="S82" s="152">
        <v>46022</v>
      </c>
      <c r="T82" s="10"/>
      <c r="U82" s="23">
        <f t="shared" si="38"/>
        <v>1</v>
      </c>
      <c r="V82" s="11">
        <f t="shared" si="39"/>
        <v>0</v>
      </c>
      <c r="W82" s="11">
        <f t="shared" si="40"/>
        <v>0</v>
      </c>
      <c r="X82" s="8">
        <v>586182.6</v>
      </c>
      <c r="Y82" s="9">
        <f t="shared" si="41"/>
        <v>-586182.6</v>
      </c>
      <c r="Z82" s="70">
        <f t="shared" si="42"/>
        <v>-586182.6</v>
      </c>
      <c r="AA82" s="71"/>
      <c r="AB82" s="108"/>
      <c r="AC82" s="9">
        <f t="shared" si="43"/>
        <v>0</v>
      </c>
      <c r="AD82" s="9">
        <f t="shared" si="44"/>
        <v>-586182.6</v>
      </c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>
        <f t="shared" si="45"/>
        <v>0</v>
      </c>
      <c r="AM82" s="8">
        <v>586182.6</v>
      </c>
      <c r="AN82" s="9">
        <f t="shared" si="46"/>
        <v>-586182.6</v>
      </c>
      <c r="AO82" s="9">
        <f t="shared" si="47"/>
        <v>-586182.6</v>
      </c>
      <c r="AP82" s="10"/>
      <c r="AQ82" s="25">
        <f t="shared" si="48"/>
        <v>0</v>
      </c>
      <c r="AR82" s="25">
        <f t="shared" si="49"/>
        <v>0</v>
      </c>
      <c r="AS82" s="25">
        <f t="shared" si="50"/>
        <v>0</v>
      </c>
      <c r="AT82" s="10"/>
      <c r="AU82" s="12">
        <v>0</v>
      </c>
      <c r="AV82" s="12">
        <f t="shared" si="51"/>
        <v>0</v>
      </c>
      <c r="AW82" s="12">
        <f t="shared" si="52"/>
        <v>0</v>
      </c>
      <c r="AX82" s="241"/>
      <c r="AY82" s="242"/>
      <c r="AZ82" s="241"/>
      <c r="BA82" s="241"/>
      <c r="BB82" s="243"/>
      <c r="BC82" s="242"/>
      <c r="BD82" s="242"/>
      <c r="BE82" s="241">
        <v>0</v>
      </c>
      <c r="BF82" s="241">
        <v>0</v>
      </c>
      <c r="BG82" s="241">
        <v>0</v>
      </c>
      <c r="BH82" s="241">
        <v>0</v>
      </c>
      <c r="BI82" s="241">
        <v>0</v>
      </c>
      <c r="BJ82" s="241">
        <v>0</v>
      </c>
      <c r="BK82" s="241">
        <v>0</v>
      </c>
      <c r="BL82" s="241"/>
      <c r="BM82" s="241">
        <v>3</v>
      </c>
      <c r="BN82" s="241">
        <v>0</v>
      </c>
      <c r="BO82" s="241">
        <v>-462255.27</v>
      </c>
      <c r="BP82" s="241"/>
      <c r="BQ82" s="241"/>
      <c r="BR82" s="241"/>
      <c r="BS82" s="241"/>
      <c r="BT82" s="294"/>
      <c r="BU82" s="294"/>
      <c r="BV82" s="294"/>
      <c r="BW82" s="294"/>
      <c r="BX82" s="241"/>
      <c r="BY82" s="241"/>
      <c r="BZ82" s="244"/>
      <c r="CA82" s="244"/>
      <c r="CB82" s="244"/>
      <c r="CC82" s="245"/>
      <c r="CD82" s="241">
        <v>0</v>
      </c>
      <c r="CE82" s="241">
        <v>0</v>
      </c>
      <c r="CF82" s="241">
        <v>0</v>
      </c>
      <c r="CG82" s="241">
        <v>0</v>
      </c>
      <c r="CH82" s="241">
        <v>0</v>
      </c>
      <c r="CI82" s="246" t="s">
        <v>634</v>
      </c>
      <c r="CJ82" s="247">
        <v>586182.6</v>
      </c>
      <c r="CK82" s="247">
        <v>586182.6</v>
      </c>
      <c r="CL82" s="247">
        <v>0</v>
      </c>
      <c r="CM82" s="247">
        <v>0</v>
      </c>
    </row>
    <row r="83" spans="1:91" x14ac:dyDescent="0.25">
      <c r="A83" s="231" t="s">
        <v>799</v>
      </c>
      <c r="B83" s="232" t="s">
        <v>800</v>
      </c>
      <c r="C83" s="232" t="s">
        <v>764</v>
      </c>
      <c r="D83" s="233"/>
      <c r="E83" s="234">
        <v>46890</v>
      </c>
      <c r="F83" s="235">
        <v>46890</v>
      </c>
      <c r="G83" s="236"/>
      <c r="H83" s="104"/>
      <c r="I83" s="237">
        <f t="shared" si="33"/>
        <v>46890</v>
      </c>
      <c r="J83" s="238"/>
      <c r="K83" s="239"/>
      <c r="L83" s="8">
        <v>33665.49</v>
      </c>
      <c r="M83" s="240">
        <f t="shared" si="34"/>
        <v>33665.49</v>
      </c>
      <c r="N83" s="71"/>
      <c r="O83" s="100"/>
      <c r="P83" s="9">
        <f t="shared" si="35"/>
        <v>13224.510000000002</v>
      </c>
      <c r="Q83" s="9">
        <f t="shared" si="36"/>
        <v>0</v>
      </c>
      <c r="R83" s="9">
        <f t="shared" si="37"/>
        <v>13224.510000000002</v>
      </c>
      <c r="S83" s="152">
        <v>46022</v>
      </c>
      <c r="T83" s="10"/>
      <c r="U83" s="23">
        <f t="shared" si="38"/>
        <v>0.59367768002188592</v>
      </c>
      <c r="V83" s="11">
        <f t="shared" si="39"/>
        <v>27837.546416226232</v>
      </c>
      <c r="W83" s="11" t="str">
        <f t="shared" ca="1" si="40"/>
        <v/>
      </c>
      <c r="X83" s="8">
        <v>19986.45</v>
      </c>
      <c r="Y83" s="9">
        <f t="shared" ca="1" si="41"/>
        <v>0</v>
      </c>
      <c r="Z83" s="70">
        <f t="shared" ca="1" si="42"/>
        <v>0</v>
      </c>
      <c r="AA83" s="71"/>
      <c r="AB83" s="108"/>
      <c r="AC83" s="9">
        <f t="shared" si="43"/>
        <v>0</v>
      </c>
      <c r="AD83" s="9">
        <f t="shared" ca="1" si="44"/>
        <v>0</v>
      </c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 t="str">
        <f t="shared" ca="1" si="45"/>
        <v/>
      </c>
      <c r="AM83" s="8">
        <v>19986.45</v>
      </c>
      <c r="AN83" s="9" t="str">
        <f t="shared" ca="1" si="46"/>
        <v/>
      </c>
      <c r="AO83" s="9" t="str">
        <f t="shared" ca="1" si="47"/>
        <v/>
      </c>
      <c r="AP83" s="10"/>
      <c r="AQ83" s="25" t="str">
        <f t="shared" ca="1" si="48"/>
        <v/>
      </c>
      <c r="AR83" s="25">
        <f t="shared" si="49"/>
        <v>13679.039999999997</v>
      </c>
      <c r="AS83" s="25" t="str">
        <f t="shared" ca="1" si="50"/>
        <v/>
      </c>
      <c r="AT83" s="10"/>
      <c r="AU83" s="12">
        <v>32962</v>
      </c>
      <c r="AV83" s="12" t="str">
        <f t="shared" ca="1" si="51"/>
        <v/>
      </c>
      <c r="AW83" s="12" t="str">
        <f t="shared" ca="1" si="52"/>
        <v/>
      </c>
      <c r="AX83" s="241"/>
      <c r="AY83" s="242"/>
      <c r="AZ83" s="241"/>
      <c r="BA83" s="241"/>
      <c r="BB83" s="243"/>
      <c r="BC83" s="242"/>
      <c r="BD83" s="242"/>
      <c r="BE83" s="241">
        <v>0</v>
      </c>
      <c r="BF83" s="241">
        <v>0</v>
      </c>
      <c r="BG83" s="241">
        <v>0</v>
      </c>
      <c r="BH83" s="241">
        <v>0</v>
      </c>
      <c r="BI83" s="241">
        <v>0</v>
      </c>
      <c r="BJ83" s="241">
        <v>0</v>
      </c>
      <c r="BK83" s="241">
        <v>0</v>
      </c>
      <c r="BL83" s="241"/>
      <c r="BM83" s="241">
        <v>3</v>
      </c>
      <c r="BN83" s="241">
        <v>0</v>
      </c>
      <c r="BO83" s="241">
        <v>12975.55</v>
      </c>
      <c r="BP83" s="241"/>
      <c r="BQ83" s="241"/>
      <c r="BR83" s="241"/>
      <c r="BS83" s="241"/>
      <c r="BT83" s="294"/>
      <c r="BU83" s="294"/>
      <c r="BV83" s="294"/>
      <c r="BW83" s="294"/>
      <c r="BX83" s="241"/>
      <c r="BY83" s="241"/>
      <c r="BZ83" s="244"/>
      <c r="CA83" s="244"/>
      <c r="CB83" s="244"/>
      <c r="CC83" s="245"/>
      <c r="CD83" s="241">
        <v>0</v>
      </c>
      <c r="CE83" s="241">
        <v>0</v>
      </c>
      <c r="CF83" s="241">
        <v>0</v>
      </c>
      <c r="CG83" s="241">
        <v>0</v>
      </c>
      <c r="CH83" s="241">
        <v>0</v>
      </c>
      <c r="CI83" s="246" t="s">
        <v>634</v>
      </c>
      <c r="CJ83" s="247">
        <v>19986.45</v>
      </c>
      <c r="CK83" s="247">
        <v>19986.45</v>
      </c>
      <c r="CL83" s="247">
        <v>32962</v>
      </c>
      <c r="CM83" s="247">
        <v>0</v>
      </c>
    </row>
    <row r="84" spans="1:91" x14ac:dyDescent="0.25">
      <c r="A84" s="231" t="s">
        <v>801</v>
      </c>
      <c r="B84" s="232" t="s">
        <v>802</v>
      </c>
      <c r="C84" s="232" t="s">
        <v>642</v>
      </c>
      <c r="D84" s="233"/>
      <c r="E84" s="234">
        <v>8232.73</v>
      </c>
      <c r="F84" s="235">
        <v>8232.73</v>
      </c>
      <c r="G84" s="236"/>
      <c r="H84" s="104"/>
      <c r="I84" s="237">
        <f t="shared" si="33"/>
        <v>8232.73</v>
      </c>
      <c r="J84" s="238"/>
      <c r="K84" s="239"/>
      <c r="L84" s="8">
        <v>4545.4799999999996</v>
      </c>
      <c r="M84" s="240">
        <f t="shared" si="34"/>
        <v>4545.4799999999996</v>
      </c>
      <c r="N84" s="71"/>
      <c r="O84" s="100"/>
      <c r="P84" s="9">
        <f t="shared" si="35"/>
        <v>3687.25</v>
      </c>
      <c r="Q84" s="9">
        <f t="shared" si="36"/>
        <v>0</v>
      </c>
      <c r="R84" s="9">
        <f t="shared" si="37"/>
        <v>3687.25</v>
      </c>
      <c r="S84" s="152">
        <v>46022</v>
      </c>
      <c r="T84" s="10"/>
      <c r="U84" s="23">
        <f t="shared" si="38"/>
        <v>1</v>
      </c>
      <c r="V84" s="11">
        <f t="shared" si="39"/>
        <v>8232.73</v>
      </c>
      <c r="W84" s="11" t="str">
        <f t="shared" ca="1" si="40"/>
        <v/>
      </c>
      <c r="X84" s="8">
        <v>4545.4799999999996</v>
      </c>
      <c r="Y84" s="9">
        <f t="shared" ca="1" si="41"/>
        <v>0</v>
      </c>
      <c r="Z84" s="70">
        <f t="shared" ca="1" si="42"/>
        <v>0</v>
      </c>
      <c r="AA84" s="71"/>
      <c r="AB84" s="108"/>
      <c r="AC84" s="9">
        <f t="shared" si="43"/>
        <v>0</v>
      </c>
      <c r="AD84" s="9">
        <f t="shared" ca="1" si="44"/>
        <v>0</v>
      </c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 t="str">
        <f t="shared" ca="1" si="45"/>
        <v/>
      </c>
      <c r="AM84" s="8">
        <v>4545.4799999999996</v>
      </c>
      <c r="AN84" s="9" t="str">
        <f t="shared" ca="1" si="46"/>
        <v/>
      </c>
      <c r="AO84" s="9" t="str">
        <f t="shared" ca="1" si="47"/>
        <v/>
      </c>
      <c r="AP84" s="10"/>
      <c r="AQ84" s="25" t="str">
        <f t="shared" ca="1" si="48"/>
        <v/>
      </c>
      <c r="AR84" s="25">
        <f t="shared" si="49"/>
        <v>0</v>
      </c>
      <c r="AS84" s="25" t="str">
        <f t="shared" ca="1" si="50"/>
        <v/>
      </c>
      <c r="AT84" s="10"/>
      <c r="AU84" s="12">
        <v>8232.73</v>
      </c>
      <c r="AV84" s="12" t="str">
        <f t="shared" ca="1" si="51"/>
        <v/>
      </c>
      <c r="AW84" s="12" t="str">
        <f t="shared" ca="1" si="52"/>
        <v/>
      </c>
      <c r="AX84" s="241"/>
      <c r="AY84" s="242"/>
      <c r="AZ84" s="241"/>
      <c r="BA84" s="241"/>
      <c r="BB84" s="243"/>
      <c r="BC84" s="242"/>
      <c r="BD84" s="242"/>
      <c r="BE84" s="241">
        <v>0</v>
      </c>
      <c r="BF84" s="241">
        <v>0</v>
      </c>
      <c r="BG84" s="241">
        <v>0</v>
      </c>
      <c r="BH84" s="241">
        <v>0</v>
      </c>
      <c r="BI84" s="241">
        <v>0</v>
      </c>
      <c r="BJ84" s="241">
        <v>0</v>
      </c>
      <c r="BK84" s="241">
        <v>0</v>
      </c>
      <c r="BL84" s="241"/>
      <c r="BM84" s="241">
        <v>3</v>
      </c>
      <c r="BN84" s="241">
        <v>0</v>
      </c>
      <c r="BO84" s="241">
        <v>3687.25</v>
      </c>
      <c r="BP84" s="241"/>
      <c r="BQ84" s="241"/>
      <c r="BR84" s="241"/>
      <c r="BS84" s="241"/>
      <c r="BT84" s="294"/>
      <c r="BU84" s="294"/>
      <c r="BV84" s="294"/>
      <c r="BW84" s="294"/>
      <c r="BX84" s="241"/>
      <c r="BY84" s="241"/>
      <c r="BZ84" s="244"/>
      <c r="CA84" s="244"/>
      <c r="CB84" s="244"/>
      <c r="CC84" s="245"/>
      <c r="CD84" s="241">
        <v>0</v>
      </c>
      <c r="CE84" s="241">
        <v>0</v>
      </c>
      <c r="CF84" s="241">
        <v>0</v>
      </c>
      <c r="CG84" s="241">
        <v>0</v>
      </c>
      <c r="CH84" s="241">
        <v>0</v>
      </c>
      <c r="CI84" s="246" t="s">
        <v>634</v>
      </c>
      <c r="CJ84" s="247">
        <v>4545.4799999999996</v>
      </c>
      <c r="CK84" s="247">
        <v>4545.4799999999996</v>
      </c>
      <c r="CL84" s="247">
        <v>8232.73</v>
      </c>
      <c r="CM84" s="247">
        <v>0</v>
      </c>
    </row>
    <row r="85" spans="1:91" x14ac:dyDescent="0.25">
      <c r="A85" s="231" t="s">
        <v>803</v>
      </c>
      <c r="B85" s="232" t="s">
        <v>804</v>
      </c>
      <c r="C85" s="232" t="s">
        <v>655</v>
      </c>
      <c r="D85" s="233"/>
      <c r="E85" s="234">
        <v>41679.769999999997</v>
      </c>
      <c r="F85" s="235">
        <v>41679.769999999997</v>
      </c>
      <c r="G85" s="236"/>
      <c r="H85" s="104"/>
      <c r="I85" s="237">
        <f t="shared" si="33"/>
        <v>41679.769999999997</v>
      </c>
      <c r="J85" s="238"/>
      <c r="K85" s="239"/>
      <c r="L85" s="8">
        <v>36111.949999999997</v>
      </c>
      <c r="M85" s="240">
        <f t="shared" si="34"/>
        <v>36111.949999999997</v>
      </c>
      <c r="N85" s="71"/>
      <c r="O85" s="100"/>
      <c r="P85" s="9">
        <f t="shared" si="35"/>
        <v>5567.82</v>
      </c>
      <c r="Q85" s="9">
        <f t="shared" si="36"/>
        <v>0</v>
      </c>
      <c r="R85" s="9">
        <f t="shared" si="37"/>
        <v>5567.82</v>
      </c>
      <c r="S85" s="152">
        <v>46022</v>
      </c>
      <c r="T85" s="10"/>
      <c r="U85" s="23">
        <f t="shared" si="38"/>
        <v>1</v>
      </c>
      <c r="V85" s="11">
        <f t="shared" si="39"/>
        <v>41679.769999999997</v>
      </c>
      <c r="W85" s="11" t="str">
        <f t="shared" ca="1" si="40"/>
        <v/>
      </c>
      <c r="X85" s="8">
        <v>36111.949999999997</v>
      </c>
      <c r="Y85" s="9">
        <f t="shared" ca="1" si="41"/>
        <v>0</v>
      </c>
      <c r="Z85" s="70">
        <f t="shared" ca="1" si="42"/>
        <v>0</v>
      </c>
      <c r="AA85" s="71"/>
      <c r="AB85" s="108"/>
      <c r="AC85" s="9">
        <f t="shared" si="43"/>
        <v>0</v>
      </c>
      <c r="AD85" s="9">
        <f t="shared" ca="1" si="44"/>
        <v>0</v>
      </c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 t="str">
        <f t="shared" ca="1" si="45"/>
        <v/>
      </c>
      <c r="AM85" s="8">
        <v>36111.949999999997</v>
      </c>
      <c r="AN85" s="9" t="str">
        <f t="shared" ca="1" si="46"/>
        <v/>
      </c>
      <c r="AO85" s="9" t="str">
        <f t="shared" ca="1" si="47"/>
        <v/>
      </c>
      <c r="AP85" s="10"/>
      <c r="AQ85" s="25" t="str">
        <f t="shared" ca="1" si="48"/>
        <v/>
      </c>
      <c r="AR85" s="25">
        <f t="shared" si="49"/>
        <v>0</v>
      </c>
      <c r="AS85" s="25" t="str">
        <f t="shared" ca="1" si="50"/>
        <v/>
      </c>
      <c r="AT85" s="10"/>
      <c r="AU85" s="12">
        <v>41679.769999999997</v>
      </c>
      <c r="AV85" s="12" t="str">
        <f t="shared" ca="1" si="51"/>
        <v/>
      </c>
      <c r="AW85" s="12" t="str">
        <f t="shared" ca="1" si="52"/>
        <v/>
      </c>
      <c r="AX85" s="241"/>
      <c r="AY85" s="242"/>
      <c r="AZ85" s="241"/>
      <c r="BA85" s="241"/>
      <c r="BB85" s="243"/>
      <c r="BC85" s="242"/>
      <c r="BD85" s="242"/>
      <c r="BE85" s="241">
        <v>0</v>
      </c>
      <c r="BF85" s="241">
        <v>0</v>
      </c>
      <c r="BG85" s="241">
        <v>0</v>
      </c>
      <c r="BH85" s="241">
        <v>0</v>
      </c>
      <c r="BI85" s="241">
        <v>0</v>
      </c>
      <c r="BJ85" s="241">
        <v>0</v>
      </c>
      <c r="BK85" s="241">
        <v>0</v>
      </c>
      <c r="BL85" s="241"/>
      <c r="BM85" s="241">
        <v>3</v>
      </c>
      <c r="BN85" s="241">
        <v>0</v>
      </c>
      <c r="BO85" s="241">
        <v>5567.82</v>
      </c>
      <c r="BP85" s="241"/>
      <c r="BQ85" s="241"/>
      <c r="BR85" s="241"/>
      <c r="BS85" s="241"/>
      <c r="BT85" s="294"/>
      <c r="BU85" s="294"/>
      <c r="BV85" s="294"/>
      <c r="BW85" s="294"/>
      <c r="BX85" s="241"/>
      <c r="BY85" s="241"/>
      <c r="BZ85" s="244"/>
      <c r="CA85" s="244"/>
      <c r="CB85" s="244"/>
      <c r="CC85" s="245"/>
      <c r="CD85" s="241">
        <v>0</v>
      </c>
      <c r="CE85" s="241">
        <v>0</v>
      </c>
      <c r="CF85" s="241">
        <v>0</v>
      </c>
      <c r="CG85" s="241">
        <v>0</v>
      </c>
      <c r="CH85" s="241">
        <v>0</v>
      </c>
      <c r="CI85" s="246" t="s">
        <v>634</v>
      </c>
      <c r="CJ85" s="247">
        <v>36111.949999999997</v>
      </c>
      <c r="CK85" s="247">
        <v>36111.949999999997</v>
      </c>
      <c r="CL85" s="247">
        <v>41679.769999999997</v>
      </c>
      <c r="CM85" s="247">
        <v>0</v>
      </c>
    </row>
    <row r="86" spans="1:91" x14ac:dyDescent="0.25">
      <c r="A86" s="231" t="s">
        <v>805</v>
      </c>
      <c r="B86" s="232" t="s">
        <v>806</v>
      </c>
      <c r="C86" s="232" t="s">
        <v>695</v>
      </c>
      <c r="D86" s="233"/>
      <c r="E86" s="234">
        <v>22446.19</v>
      </c>
      <c r="F86" s="235">
        <v>22446.19</v>
      </c>
      <c r="G86" s="236"/>
      <c r="H86" s="104"/>
      <c r="I86" s="237">
        <f t="shared" si="33"/>
        <v>22446.19</v>
      </c>
      <c r="J86" s="238"/>
      <c r="K86" s="239"/>
      <c r="L86" s="8">
        <v>18064.72</v>
      </c>
      <c r="M86" s="240">
        <f t="shared" si="34"/>
        <v>18064.72</v>
      </c>
      <c r="N86" s="71"/>
      <c r="O86" s="100"/>
      <c r="P86" s="9">
        <f t="shared" si="35"/>
        <v>4381.4699999999975</v>
      </c>
      <c r="Q86" s="9">
        <f t="shared" si="36"/>
        <v>0</v>
      </c>
      <c r="R86" s="9">
        <f t="shared" si="37"/>
        <v>4381.4699999999975</v>
      </c>
      <c r="S86" s="152">
        <v>46022</v>
      </c>
      <c r="T86" s="10"/>
      <c r="U86" s="23">
        <f t="shared" si="38"/>
        <v>1</v>
      </c>
      <c r="V86" s="11">
        <f t="shared" si="39"/>
        <v>22446.19</v>
      </c>
      <c r="W86" s="11" t="str">
        <f t="shared" ca="1" si="40"/>
        <v/>
      </c>
      <c r="X86" s="8">
        <v>18064.72</v>
      </c>
      <c r="Y86" s="9">
        <f t="shared" ca="1" si="41"/>
        <v>0</v>
      </c>
      <c r="Z86" s="70">
        <f t="shared" ca="1" si="42"/>
        <v>0</v>
      </c>
      <c r="AA86" s="71"/>
      <c r="AB86" s="108"/>
      <c r="AC86" s="9">
        <f t="shared" si="43"/>
        <v>0</v>
      </c>
      <c r="AD86" s="9">
        <f t="shared" ca="1" si="44"/>
        <v>0</v>
      </c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 t="str">
        <f t="shared" ca="1" si="45"/>
        <v/>
      </c>
      <c r="AM86" s="8">
        <v>18064.72</v>
      </c>
      <c r="AN86" s="9" t="str">
        <f t="shared" ca="1" si="46"/>
        <v/>
      </c>
      <c r="AO86" s="9" t="str">
        <f t="shared" ca="1" si="47"/>
        <v/>
      </c>
      <c r="AP86" s="10"/>
      <c r="AQ86" s="25" t="str">
        <f t="shared" ca="1" si="48"/>
        <v/>
      </c>
      <c r="AR86" s="25">
        <f t="shared" si="49"/>
        <v>0</v>
      </c>
      <c r="AS86" s="25" t="str">
        <f t="shared" ca="1" si="50"/>
        <v/>
      </c>
      <c r="AT86" s="10"/>
      <c r="AU86" s="12">
        <v>22446.19</v>
      </c>
      <c r="AV86" s="12" t="str">
        <f t="shared" ca="1" si="51"/>
        <v/>
      </c>
      <c r="AW86" s="12" t="str">
        <f t="shared" ca="1" si="52"/>
        <v/>
      </c>
      <c r="AX86" s="241"/>
      <c r="AY86" s="242"/>
      <c r="AZ86" s="241"/>
      <c r="BA86" s="241"/>
      <c r="BB86" s="243"/>
      <c r="BC86" s="242"/>
      <c r="BD86" s="242"/>
      <c r="BE86" s="241">
        <v>0</v>
      </c>
      <c r="BF86" s="241">
        <v>0</v>
      </c>
      <c r="BG86" s="241">
        <v>0</v>
      </c>
      <c r="BH86" s="241">
        <v>0</v>
      </c>
      <c r="BI86" s="241">
        <v>0</v>
      </c>
      <c r="BJ86" s="241">
        <v>0</v>
      </c>
      <c r="BK86" s="241">
        <v>0</v>
      </c>
      <c r="BL86" s="241"/>
      <c r="BM86" s="241">
        <v>3</v>
      </c>
      <c r="BN86" s="241">
        <v>0</v>
      </c>
      <c r="BO86" s="241">
        <v>4381.4699999999975</v>
      </c>
      <c r="BP86" s="241"/>
      <c r="BQ86" s="241"/>
      <c r="BR86" s="241"/>
      <c r="BS86" s="241"/>
      <c r="BT86" s="294"/>
      <c r="BU86" s="294"/>
      <c r="BV86" s="294"/>
      <c r="BW86" s="294"/>
      <c r="BX86" s="241"/>
      <c r="BY86" s="241"/>
      <c r="BZ86" s="244"/>
      <c r="CA86" s="244"/>
      <c r="CB86" s="244"/>
      <c r="CC86" s="245"/>
      <c r="CD86" s="241">
        <v>0</v>
      </c>
      <c r="CE86" s="241">
        <v>0</v>
      </c>
      <c r="CF86" s="241">
        <v>0</v>
      </c>
      <c r="CG86" s="241">
        <v>0</v>
      </c>
      <c r="CH86" s="241">
        <v>0</v>
      </c>
      <c r="CI86" s="246" t="s">
        <v>634</v>
      </c>
      <c r="CJ86" s="247">
        <v>18064.72</v>
      </c>
      <c r="CK86" s="247">
        <v>18064.72</v>
      </c>
      <c r="CL86" s="247">
        <v>22446.19</v>
      </c>
      <c r="CM86" s="247">
        <v>0</v>
      </c>
    </row>
    <row r="87" spans="1:91" x14ac:dyDescent="0.25">
      <c r="A87" s="231" t="s">
        <v>807</v>
      </c>
      <c r="B87" s="232" t="s">
        <v>808</v>
      </c>
      <c r="C87" s="232" t="s">
        <v>675</v>
      </c>
      <c r="D87" s="233"/>
      <c r="E87" s="234">
        <v>58900</v>
      </c>
      <c r="F87" s="235">
        <v>58900</v>
      </c>
      <c r="G87" s="236"/>
      <c r="H87" s="104"/>
      <c r="I87" s="237">
        <f t="shared" si="33"/>
        <v>58900</v>
      </c>
      <c r="J87" s="238"/>
      <c r="K87" s="239"/>
      <c r="L87" s="8">
        <v>30416.99</v>
      </c>
      <c r="M87" s="240">
        <f t="shared" si="34"/>
        <v>30416.99</v>
      </c>
      <c r="N87" s="71"/>
      <c r="O87" s="100"/>
      <c r="P87" s="9">
        <f t="shared" si="35"/>
        <v>28483.01</v>
      </c>
      <c r="Q87" s="9">
        <f t="shared" si="36"/>
        <v>0</v>
      </c>
      <c r="R87" s="9">
        <f t="shared" si="37"/>
        <v>28483.01</v>
      </c>
      <c r="S87" s="152">
        <v>46022</v>
      </c>
      <c r="T87" s="10"/>
      <c r="U87" s="23">
        <f t="shared" si="38"/>
        <v>0.9493174702690832</v>
      </c>
      <c r="V87" s="11">
        <f t="shared" si="39"/>
        <v>55914.798998849001</v>
      </c>
      <c r="W87" s="11" t="str">
        <f t="shared" ca="1" si="40"/>
        <v/>
      </c>
      <c r="X87" s="8">
        <v>28875.38</v>
      </c>
      <c r="Y87" s="9">
        <f t="shared" ca="1" si="41"/>
        <v>0</v>
      </c>
      <c r="Z87" s="70">
        <f t="shared" ca="1" si="42"/>
        <v>0</v>
      </c>
      <c r="AA87" s="71"/>
      <c r="AB87" s="108"/>
      <c r="AC87" s="9">
        <f t="shared" si="43"/>
        <v>0</v>
      </c>
      <c r="AD87" s="9">
        <f t="shared" ca="1" si="44"/>
        <v>0</v>
      </c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 t="str">
        <f t="shared" ca="1" si="45"/>
        <v/>
      </c>
      <c r="AM87" s="8">
        <v>28875.38</v>
      </c>
      <c r="AN87" s="9" t="str">
        <f t="shared" ca="1" si="46"/>
        <v/>
      </c>
      <c r="AO87" s="9" t="str">
        <f t="shared" ca="1" si="47"/>
        <v/>
      </c>
      <c r="AP87" s="10"/>
      <c r="AQ87" s="25" t="str">
        <f t="shared" ca="1" si="48"/>
        <v/>
      </c>
      <c r="AR87" s="25">
        <f t="shared" si="49"/>
        <v>1541.6100000000006</v>
      </c>
      <c r="AS87" s="25" t="str">
        <f t="shared" ca="1" si="50"/>
        <v/>
      </c>
      <c r="AT87" s="10"/>
      <c r="AU87" s="12">
        <v>58900</v>
      </c>
      <c r="AV87" s="12" t="str">
        <f t="shared" ca="1" si="51"/>
        <v/>
      </c>
      <c r="AW87" s="12" t="str">
        <f t="shared" ca="1" si="52"/>
        <v/>
      </c>
      <c r="AX87" s="241"/>
      <c r="AY87" s="242"/>
      <c r="AZ87" s="241"/>
      <c r="BA87" s="241"/>
      <c r="BB87" s="243"/>
      <c r="BC87" s="242"/>
      <c r="BD87" s="242"/>
      <c r="BE87" s="241">
        <v>0</v>
      </c>
      <c r="BF87" s="241">
        <v>0</v>
      </c>
      <c r="BG87" s="241">
        <v>0</v>
      </c>
      <c r="BH87" s="241">
        <v>0</v>
      </c>
      <c r="BI87" s="241">
        <v>0</v>
      </c>
      <c r="BJ87" s="241">
        <v>0</v>
      </c>
      <c r="BK87" s="241">
        <v>0</v>
      </c>
      <c r="BL87" s="241"/>
      <c r="BM87" s="241">
        <v>3</v>
      </c>
      <c r="BN87" s="241">
        <v>0</v>
      </c>
      <c r="BO87" s="241">
        <v>30024.62</v>
      </c>
      <c r="BP87" s="241"/>
      <c r="BQ87" s="241"/>
      <c r="BR87" s="241"/>
      <c r="BS87" s="241"/>
      <c r="BT87" s="294"/>
      <c r="BU87" s="294"/>
      <c r="BV87" s="294"/>
      <c r="BW87" s="294"/>
      <c r="BX87" s="241"/>
      <c r="BY87" s="241"/>
      <c r="BZ87" s="244"/>
      <c r="CA87" s="244"/>
      <c r="CB87" s="244"/>
      <c r="CC87" s="245"/>
      <c r="CD87" s="241">
        <v>0</v>
      </c>
      <c r="CE87" s="241">
        <v>0</v>
      </c>
      <c r="CF87" s="241">
        <v>0</v>
      </c>
      <c r="CG87" s="241">
        <v>0</v>
      </c>
      <c r="CH87" s="241">
        <v>0</v>
      </c>
      <c r="CI87" s="246" t="s">
        <v>634</v>
      </c>
      <c r="CJ87" s="247">
        <v>28875.38</v>
      </c>
      <c r="CK87" s="247">
        <v>28875.38</v>
      </c>
      <c r="CL87" s="247">
        <v>58900</v>
      </c>
      <c r="CM87" s="247">
        <v>0</v>
      </c>
    </row>
    <row r="88" spans="1:91" x14ac:dyDescent="0.25">
      <c r="A88" s="231" t="s">
        <v>809</v>
      </c>
      <c r="B88" s="232" t="s">
        <v>810</v>
      </c>
      <c r="C88" s="232" t="s">
        <v>642</v>
      </c>
      <c r="D88" s="233"/>
      <c r="E88" s="234">
        <v>143799</v>
      </c>
      <c r="F88" s="235">
        <v>143799</v>
      </c>
      <c r="G88" s="236"/>
      <c r="H88" s="104"/>
      <c r="I88" s="237">
        <f t="shared" si="33"/>
        <v>143799</v>
      </c>
      <c r="J88" s="238"/>
      <c r="K88" s="239"/>
      <c r="L88" s="8">
        <v>110078.27</v>
      </c>
      <c r="M88" s="240">
        <f t="shared" si="34"/>
        <v>110078.27</v>
      </c>
      <c r="N88" s="71"/>
      <c r="O88" s="100"/>
      <c r="P88" s="9">
        <f t="shared" si="35"/>
        <v>33720.729999999996</v>
      </c>
      <c r="Q88" s="9">
        <f t="shared" si="36"/>
        <v>0</v>
      </c>
      <c r="R88" s="9">
        <f t="shared" si="37"/>
        <v>33720.729999999996</v>
      </c>
      <c r="S88" s="152">
        <v>46022</v>
      </c>
      <c r="T88" s="10"/>
      <c r="U88" s="23">
        <f t="shared" si="38"/>
        <v>0.98739242540784833</v>
      </c>
      <c r="V88" s="11">
        <f t="shared" si="39"/>
        <v>141986.04338122319</v>
      </c>
      <c r="W88" s="11" t="str">
        <f t="shared" ca="1" si="40"/>
        <v/>
      </c>
      <c r="X88" s="8">
        <v>108690.45</v>
      </c>
      <c r="Y88" s="9">
        <f t="shared" ca="1" si="41"/>
        <v>0</v>
      </c>
      <c r="Z88" s="70">
        <f t="shared" ca="1" si="42"/>
        <v>0</v>
      </c>
      <c r="AA88" s="71"/>
      <c r="AB88" s="108"/>
      <c r="AC88" s="9">
        <f t="shared" si="43"/>
        <v>0</v>
      </c>
      <c r="AD88" s="9">
        <f t="shared" ca="1" si="44"/>
        <v>0</v>
      </c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 t="str">
        <f t="shared" ca="1" si="45"/>
        <v/>
      </c>
      <c r="AM88" s="8">
        <v>108690.45</v>
      </c>
      <c r="AN88" s="9" t="str">
        <f t="shared" ca="1" si="46"/>
        <v/>
      </c>
      <c r="AO88" s="9" t="str">
        <f t="shared" ca="1" si="47"/>
        <v/>
      </c>
      <c r="AP88" s="10"/>
      <c r="AQ88" s="25" t="str">
        <f t="shared" ca="1" si="48"/>
        <v/>
      </c>
      <c r="AR88" s="25">
        <f t="shared" si="49"/>
        <v>1387.820000000007</v>
      </c>
      <c r="AS88" s="25" t="str">
        <f t="shared" ca="1" si="50"/>
        <v/>
      </c>
      <c r="AT88" s="10"/>
      <c r="AU88" s="12">
        <v>143799</v>
      </c>
      <c r="AV88" s="12" t="str">
        <f t="shared" ca="1" si="51"/>
        <v/>
      </c>
      <c r="AW88" s="12" t="str">
        <f t="shared" ca="1" si="52"/>
        <v/>
      </c>
      <c r="AX88" s="241"/>
      <c r="AY88" s="242"/>
      <c r="AZ88" s="241"/>
      <c r="BA88" s="241"/>
      <c r="BB88" s="243"/>
      <c r="BC88" s="242"/>
      <c r="BD88" s="242"/>
      <c r="BE88" s="241">
        <v>0</v>
      </c>
      <c r="BF88" s="241">
        <v>0</v>
      </c>
      <c r="BG88" s="241">
        <v>0</v>
      </c>
      <c r="BH88" s="241">
        <v>0</v>
      </c>
      <c r="BI88" s="241">
        <v>0</v>
      </c>
      <c r="BJ88" s="241">
        <v>0</v>
      </c>
      <c r="BK88" s="241">
        <v>0</v>
      </c>
      <c r="BL88" s="241"/>
      <c r="BM88" s="241">
        <v>3</v>
      </c>
      <c r="BN88" s="241">
        <v>0</v>
      </c>
      <c r="BO88" s="241">
        <v>20000</v>
      </c>
      <c r="BP88" s="241"/>
      <c r="BQ88" s="241"/>
      <c r="BR88" s="241"/>
      <c r="BS88" s="241"/>
      <c r="BT88" s="294"/>
      <c r="BU88" s="294"/>
      <c r="BV88" s="294"/>
      <c r="BW88" s="294"/>
      <c r="BX88" s="241"/>
      <c r="BY88" s="241"/>
      <c r="BZ88" s="244"/>
      <c r="CA88" s="244"/>
      <c r="CB88" s="244"/>
      <c r="CC88" s="245"/>
      <c r="CD88" s="241">
        <v>0</v>
      </c>
      <c r="CE88" s="241">
        <v>0</v>
      </c>
      <c r="CF88" s="241">
        <v>0</v>
      </c>
      <c r="CG88" s="241">
        <v>0</v>
      </c>
      <c r="CH88" s="241">
        <v>0</v>
      </c>
      <c r="CI88" s="246" t="s">
        <v>634</v>
      </c>
      <c r="CJ88" s="247">
        <v>108690.45</v>
      </c>
      <c r="CK88" s="247">
        <v>108690.45</v>
      </c>
      <c r="CL88" s="247">
        <v>143799</v>
      </c>
      <c r="CM88" s="247">
        <v>0</v>
      </c>
    </row>
    <row r="89" spans="1:91" x14ac:dyDescent="0.25">
      <c r="A89" s="231" t="s">
        <v>811</v>
      </c>
      <c r="B89" s="232" t="s">
        <v>812</v>
      </c>
      <c r="C89" s="232" t="s">
        <v>655</v>
      </c>
      <c r="D89" s="233"/>
      <c r="E89" s="234">
        <v>17542.439999999999</v>
      </c>
      <c r="F89" s="235">
        <v>17542.439999999999</v>
      </c>
      <c r="G89" s="236"/>
      <c r="H89" s="104"/>
      <c r="I89" s="237">
        <f t="shared" si="33"/>
        <v>17542.439999999999</v>
      </c>
      <c r="J89" s="238"/>
      <c r="K89" s="239"/>
      <c r="L89" s="8">
        <v>15759.76</v>
      </c>
      <c r="M89" s="240">
        <f t="shared" si="34"/>
        <v>15759.76</v>
      </c>
      <c r="N89" s="71"/>
      <c r="O89" s="100"/>
      <c r="P89" s="9">
        <f t="shared" si="35"/>
        <v>1782.6799999999985</v>
      </c>
      <c r="Q89" s="9">
        <f t="shared" si="36"/>
        <v>0</v>
      </c>
      <c r="R89" s="9">
        <f t="shared" si="37"/>
        <v>1782.6799999999985</v>
      </c>
      <c r="S89" s="152">
        <v>46022</v>
      </c>
      <c r="T89" s="10"/>
      <c r="U89" s="23">
        <f t="shared" si="38"/>
        <v>1</v>
      </c>
      <c r="V89" s="11">
        <f t="shared" si="39"/>
        <v>17542.439999999999</v>
      </c>
      <c r="W89" s="11" t="str">
        <f t="shared" ca="1" si="40"/>
        <v/>
      </c>
      <c r="X89" s="8">
        <v>15759.76</v>
      </c>
      <c r="Y89" s="9">
        <f t="shared" ca="1" si="41"/>
        <v>0</v>
      </c>
      <c r="Z89" s="70">
        <f t="shared" ca="1" si="42"/>
        <v>0</v>
      </c>
      <c r="AA89" s="71"/>
      <c r="AB89" s="108"/>
      <c r="AC89" s="9">
        <f t="shared" si="43"/>
        <v>0</v>
      </c>
      <c r="AD89" s="9">
        <f t="shared" ca="1" si="44"/>
        <v>0</v>
      </c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 t="str">
        <f t="shared" ca="1" si="45"/>
        <v/>
      </c>
      <c r="AM89" s="8">
        <v>15759.76</v>
      </c>
      <c r="AN89" s="9" t="str">
        <f t="shared" ca="1" si="46"/>
        <v/>
      </c>
      <c r="AO89" s="9" t="str">
        <f t="shared" ca="1" si="47"/>
        <v/>
      </c>
      <c r="AP89" s="10"/>
      <c r="AQ89" s="25" t="str">
        <f t="shared" ca="1" si="48"/>
        <v/>
      </c>
      <c r="AR89" s="25">
        <f t="shared" si="49"/>
        <v>0</v>
      </c>
      <c r="AS89" s="25" t="str">
        <f t="shared" ca="1" si="50"/>
        <v/>
      </c>
      <c r="AT89" s="10"/>
      <c r="AU89" s="12">
        <v>17542.439999999999</v>
      </c>
      <c r="AV89" s="12" t="str">
        <f t="shared" ca="1" si="51"/>
        <v/>
      </c>
      <c r="AW89" s="12" t="str">
        <f t="shared" ca="1" si="52"/>
        <v/>
      </c>
      <c r="AX89" s="241"/>
      <c r="AY89" s="242"/>
      <c r="AZ89" s="241"/>
      <c r="BA89" s="241"/>
      <c r="BB89" s="243"/>
      <c r="BC89" s="242"/>
      <c r="BD89" s="242"/>
      <c r="BE89" s="241">
        <v>0</v>
      </c>
      <c r="BF89" s="241">
        <v>0</v>
      </c>
      <c r="BG89" s="241">
        <v>0</v>
      </c>
      <c r="BH89" s="241">
        <v>0</v>
      </c>
      <c r="BI89" s="241">
        <v>0</v>
      </c>
      <c r="BJ89" s="241">
        <v>0</v>
      </c>
      <c r="BK89" s="241">
        <v>0</v>
      </c>
      <c r="BL89" s="241"/>
      <c r="BM89" s="241">
        <v>3</v>
      </c>
      <c r="BN89" s="241">
        <v>0</v>
      </c>
      <c r="BO89" s="241">
        <v>1782.6799999999985</v>
      </c>
      <c r="BP89" s="241"/>
      <c r="BQ89" s="241"/>
      <c r="BR89" s="241"/>
      <c r="BS89" s="241"/>
      <c r="BT89" s="294"/>
      <c r="BU89" s="294"/>
      <c r="BV89" s="294"/>
      <c r="BW89" s="294"/>
      <c r="BX89" s="241"/>
      <c r="BY89" s="241"/>
      <c r="BZ89" s="244"/>
      <c r="CA89" s="244"/>
      <c r="CB89" s="244"/>
      <c r="CC89" s="245"/>
      <c r="CD89" s="241">
        <v>0</v>
      </c>
      <c r="CE89" s="241">
        <v>0</v>
      </c>
      <c r="CF89" s="241">
        <v>0</v>
      </c>
      <c r="CG89" s="241">
        <v>0</v>
      </c>
      <c r="CH89" s="241">
        <v>0</v>
      </c>
      <c r="CI89" s="246" t="s">
        <v>634</v>
      </c>
      <c r="CJ89" s="247">
        <v>15759.76</v>
      </c>
      <c r="CK89" s="247">
        <v>15759.76</v>
      </c>
      <c r="CL89" s="247">
        <v>17542.439999999999</v>
      </c>
      <c r="CM89" s="247">
        <v>0</v>
      </c>
    </row>
    <row r="90" spans="1:91" x14ac:dyDescent="0.25">
      <c r="A90" s="231" t="s">
        <v>813</v>
      </c>
      <c r="B90" s="232" t="s">
        <v>814</v>
      </c>
      <c r="C90" s="232" t="s">
        <v>655</v>
      </c>
      <c r="D90" s="233"/>
      <c r="E90" s="234">
        <v>79531.98</v>
      </c>
      <c r="F90" s="235">
        <v>79531.98</v>
      </c>
      <c r="G90" s="236"/>
      <c r="H90" s="104"/>
      <c r="I90" s="237">
        <f t="shared" si="33"/>
        <v>79531.98</v>
      </c>
      <c r="J90" s="238"/>
      <c r="K90" s="239"/>
      <c r="L90" s="8">
        <v>70340.570000000007</v>
      </c>
      <c r="M90" s="240">
        <f t="shared" si="34"/>
        <v>70340.570000000007</v>
      </c>
      <c r="N90" s="71"/>
      <c r="O90" s="100"/>
      <c r="P90" s="9">
        <f t="shared" si="35"/>
        <v>9191.4099999999889</v>
      </c>
      <c r="Q90" s="9">
        <f t="shared" si="36"/>
        <v>0</v>
      </c>
      <c r="R90" s="9">
        <f t="shared" si="37"/>
        <v>9191.4099999999889</v>
      </c>
      <c r="S90" s="152">
        <v>46022</v>
      </c>
      <c r="T90" s="10"/>
      <c r="U90" s="23">
        <f t="shared" si="38"/>
        <v>1</v>
      </c>
      <c r="V90" s="11">
        <f t="shared" si="39"/>
        <v>79531.98</v>
      </c>
      <c r="W90" s="11" t="str">
        <f t="shared" ca="1" si="40"/>
        <v/>
      </c>
      <c r="X90" s="8">
        <v>70340.570000000007</v>
      </c>
      <c r="Y90" s="9">
        <f t="shared" ca="1" si="41"/>
        <v>0</v>
      </c>
      <c r="Z90" s="70">
        <f t="shared" ca="1" si="42"/>
        <v>0</v>
      </c>
      <c r="AA90" s="71"/>
      <c r="AB90" s="108"/>
      <c r="AC90" s="9">
        <f t="shared" si="43"/>
        <v>0</v>
      </c>
      <c r="AD90" s="9">
        <f t="shared" ca="1" si="44"/>
        <v>0</v>
      </c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 t="str">
        <f t="shared" ca="1" si="45"/>
        <v/>
      </c>
      <c r="AM90" s="8">
        <v>70340.570000000007</v>
      </c>
      <c r="AN90" s="9" t="str">
        <f t="shared" ca="1" si="46"/>
        <v/>
      </c>
      <c r="AO90" s="9" t="str">
        <f t="shared" ca="1" si="47"/>
        <v/>
      </c>
      <c r="AP90" s="10"/>
      <c r="AQ90" s="25" t="str">
        <f t="shared" ca="1" si="48"/>
        <v/>
      </c>
      <c r="AR90" s="25">
        <f t="shared" si="49"/>
        <v>0</v>
      </c>
      <c r="AS90" s="25" t="str">
        <f t="shared" ca="1" si="50"/>
        <v/>
      </c>
      <c r="AT90" s="10"/>
      <c r="AU90" s="12">
        <v>79531.98</v>
      </c>
      <c r="AV90" s="12" t="str">
        <f t="shared" ca="1" si="51"/>
        <v/>
      </c>
      <c r="AW90" s="12" t="str">
        <f t="shared" ca="1" si="52"/>
        <v/>
      </c>
      <c r="AX90" s="241"/>
      <c r="AY90" s="242"/>
      <c r="AZ90" s="241"/>
      <c r="BA90" s="241"/>
      <c r="BB90" s="243"/>
      <c r="BC90" s="242"/>
      <c r="BD90" s="242"/>
      <c r="BE90" s="241">
        <v>0</v>
      </c>
      <c r="BF90" s="241">
        <v>0</v>
      </c>
      <c r="BG90" s="241">
        <v>0</v>
      </c>
      <c r="BH90" s="241">
        <v>0</v>
      </c>
      <c r="BI90" s="241">
        <v>0</v>
      </c>
      <c r="BJ90" s="241">
        <v>0</v>
      </c>
      <c r="BK90" s="241">
        <v>0</v>
      </c>
      <c r="BL90" s="241"/>
      <c r="BM90" s="241">
        <v>3</v>
      </c>
      <c r="BN90" s="241">
        <v>0</v>
      </c>
      <c r="BO90" s="241">
        <v>9191.4099999999889</v>
      </c>
      <c r="BP90" s="241"/>
      <c r="BQ90" s="241"/>
      <c r="BR90" s="241"/>
      <c r="BS90" s="241"/>
      <c r="BT90" s="294"/>
      <c r="BU90" s="294"/>
      <c r="BV90" s="294"/>
      <c r="BW90" s="294"/>
      <c r="BX90" s="241"/>
      <c r="BY90" s="241"/>
      <c r="BZ90" s="244"/>
      <c r="CA90" s="244"/>
      <c r="CB90" s="244"/>
      <c r="CC90" s="245"/>
      <c r="CD90" s="241">
        <v>0</v>
      </c>
      <c r="CE90" s="241">
        <v>0</v>
      </c>
      <c r="CF90" s="241">
        <v>0</v>
      </c>
      <c r="CG90" s="241">
        <v>0</v>
      </c>
      <c r="CH90" s="241">
        <v>0</v>
      </c>
      <c r="CI90" s="246" t="s">
        <v>634</v>
      </c>
      <c r="CJ90" s="247">
        <v>70340.570000000007</v>
      </c>
      <c r="CK90" s="247">
        <v>70340.570000000007</v>
      </c>
      <c r="CL90" s="247">
        <v>79531.98</v>
      </c>
      <c r="CM90" s="247">
        <v>0</v>
      </c>
    </row>
    <row r="91" spans="1:91" x14ac:dyDescent="0.25">
      <c r="A91" s="231" t="s">
        <v>815</v>
      </c>
      <c r="B91" s="232" t="s">
        <v>816</v>
      </c>
      <c r="C91" s="232" t="s">
        <v>655</v>
      </c>
      <c r="D91" s="233"/>
      <c r="E91" s="234">
        <v>102913.84</v>
      </c>
      <c r="F91" s="235">
        <v>102913.84</v>
      </c>
      <c r="G91" s="236"/>
      <c r="H91" s="104"/>
      <c r="I91" s="237">
        <f t="shared" si="33"/>
        <v>102913.84</v>
      </c>
      <c r="J91" s="238"/>
      <c r="K91" s="239"/>
      <c r="L91" s="8">
        <v>98598.77</v>
      </c>
      <c r="M91" s="240">
        <f t="shared" si="34"/>
        <v>98598.77</v>
      </c>
      <c r="N91" s="71"/>
      <c r="O91" s="100"/>
      <c r="P91" s="9">
        <f t="shared" si="35"/>
        <v>4315.0699999999924</v>
      </c>
      <c r="Q91" s="9">
        <f t="shared" si="36"/>
        <v>0</v>
      </c>
      <c r="R91" s="9">
        <f t="shared" si="37"/>
        <v>4315.0699999999924</v>
      </c>
      <c r="S91" s="152">
        <v>46022</v>
      </c>
      <c r="T91" s="10"/>
      <c r="U91" s="23">
        <f t="shared" si="38"/>
        <v>1</v>
      </c>
      <c r="V91" s="11">
        <f t="shared" si="39"/>
        <v>102913.84</v>
      </c>
      <c r="W91" s="11" t="str">
        <f t="shared" ca="1" si="40"/>
        <v/>
      </c>
      <c r="X91" s="8">
        <v>98598.77</v>
      </c>
      <c r="Y91" s="9">
        <f t="shared" ca="1" si="41"/>
        <v>0</v>
      </c>
      <c r="Z91" s="70">
        <f t="shared" ca="1" si="42"/>
        <v>0</v>
      </c>
      <c r="AA91" s="71"/>
      <c r="AB91" s="108"/>
      <c r="AC91" s="9">
        <f t="shared" si="43"/>
        <v>0</v>
      </c>
      <c r="AD91" s="9">
        <f t="shared" ca="1" si="44"/>
        <v>0</v>
      </c>
      <c r="AE91" s="10"/>
      <c r="AF91" s="24">
        <v>0</v>
      </c>
      <c r="AG91" s="11">
        <v>0</v>
      </c>
      <c r="AH91" s="8">
        <v>0</v>
      </c>
      <c r="AI91" s="9">
        <v>0</v>
      </c>
      <c r="AJ91" s="9">
        <v>0</v>
      </c>
      <c r="AK91" s="10"/>
      <c r="AL91" s="11" t="str">
        <f t="shared" ca="1" si="45"/>
        <v/>
      </c>
      <c r="AM91" s="8">
        <v>98598.77</v>
      </c>
      <c r="AN91" s="9" t="str">
        <f t="shared" ca="1" si="46"/>
        <v/>
      </c>
      <c r="AO91" s="9" t="str">
        <f t="shared" ca="1" si="47"/>
        <v/>
      </c>
      <c r="AP91" s="10"/>
      <c r="AQ91" s="25" t="str">
        <f t="shared" ca="1" si="48"/>
        <v/>
      </c>
      <c r="AR91" s="25">
        <f t="shared" si="49"/>
        <v>0</v>
      </c>
      <c r="AS91" s="25" t="str">
        <f t="shared" ca="1" si="50"/>
        <v/>
      </c>
      <c r="AT91" s="10"/>
      <c r="AU91" s="12">
        <v>102913.84</v>
      </c>
      <c r="AV91" s="12" t="str">
        <f t="shared" ca="1" si="51"/>
        <v/>
      </c>
      <c r="AW91" s="12" t="str">
        <f t="shared" ca="1" si="52"/>
        <v/>
      </c>
      <c r="AX91" s="241"/>
      <c r="AY91" s="242"/>
      <c r="AZ91" s="241"/>
      <c r="BA91" s="241"/>
      <c r="BB91" s="243"/>
      <c r="BC91" s="242"/>
      <c r="BD91" s="242"/>
      <c r="BE91" s="241">
        <v>0</v>
      </c>
      <c r="BF91" s="241">
        <v>0</v>
      </c>
      <c r="BG91" s="241">
        <v>0</v>
      </c>
      <c r="BH91" s="241">
        <v>0</v>
      </c>
      <c r="BI91" s="241">
        <v>0</v>
      </c>
      <c r="BJ91" s="241">
        <v>0</v>
      </c>
      <c r="BK91" s="241">
        <v>0</v>
      </c>
      <c r="BL91" s="241"/>
      <c r="BM91" s="241">
        <v>3</v>
      </c>
      <c r="BN91" s="241">
        <v>0</v>
      </c>
      <c r="BO91" s="241">
        <v>10000</v>
      </c>
      <c r="BP91" s="241"/>
      <c r="BQ91" s="241"/>
      <c r="BR91" s="241"/>
      <c r="BS91" s="241"/>
      <c r="BT91" s="294"/>
      <c r="BU91" s="294"/>
      <c r="BV91" s="294"/>
      <c r="BW91" s="294"/>
      <c r="BX91" s="241"/>
      <c r="BY91" s="241"/>
      <c r="BZ91" s="244"/>
      <c r="CA91" s="244"/>
      <c r="CB91" s="244"/>
      <c r="CC91" s="245"/>
      <c r="CD91" s="241">
        <v>0</v>
      </c>
      <c r="CE91" s="241">
        <v>0</v>
      </c>
      <c r="CF91" s="241">
        <v>0</v>
      </c>
      <c r="CG91" s="241">
        <v>0</v>
      </c>
      <c r="CH91" s="241">
        <v>0</v>
      </c>
      <c r="CI91" s="246" t="s">
        <v>634</v>
      </c>
      <c r="CJ91" s="247">
        <v>98598.77</v>
      </c>
      <c r="CK91" s="247">
        <v>98598.77</v>
      </c>
      <c r="CL91" s="247">
        <v>102913.84</v>
      </c>
      <c r="CM91" s="247">
        <v>0</v>
      </c>
    </row>
    <row r="92" spans="1:91" x14ac:dyDescent="0.25">
      <c r="A92" s="231" t="s">
        <v>817</v>
      </c>
      <c r="B92" s="232" t="s">
        <v>818</v>
      </c>
      <c r="C92" s="232" t="s">
        <v>655</v>
      </c>
      <c r="D92" s="233"/>
      <c r="E92" s="234">
        <v>96086</v>
      </c>
      <c r="F92" s="235">
        <v>96086</v>
      </c>
      <c r="G92" s="236"/>
      <c r="H92" s="104"/>
      <c r="I92" s="237">
        <f t="shared" si="33"/>
        <v>96086</v>
      </c>
      <c r="J92" s="238"/>
      <c r="K92" s="239"/>
      <c r="L92" s="8">
        <v>75784.740000000005</v>
      </c>
      <c r="M92" s="240">
        <f t="shared" si="34"/>
        <v>75784.740000000005</v>
      </c>
      <c r="N92" s="71"/>
      <c r="O92" s="100"/>
      <c r="P92" s="9">
        <f t="shared" si="35"/>
        <v>20301.259999999995</v>
      </c>
      <c r="Q92" s="9">
        <f t="shared" si="36"/>
        <v>0</v>
      </c>
      <c r="R92" s="9">
        <f t="shared" si="37"/>
        <v>20301.259999999995</v>
      </c>
      <c r="S92" s="152">
        <v>46022</v>
      </c>
      <c r="T92" s="10"/>
      <c r="U92" s="23">
        <f t="shared" si="38"/>
        <v>1</v>
      </c>
      <c r="V92" s="11">
        <f t="shared" si="39"/>
        <v>96086</v>
      </c>
      <c r="W92" s="11" t="str">
        <f t="shared" ca="1" si="40"/>
        <v/>
      </c>
      <c r="X92" s="8">
        <v>75784.740000000005</v>
      </c>
      <c r="Y92" s="9">
        <f t="shared" ca="1" si="41"/>
        <v>0</v>
      </c>
      <c r="Z92" s="70">
        <f t="shared" ca="1" si="42"/>
        <v>0</v>
      </c>
      <c r="AA92" s="71"/>
      <c r="AB92" s="108"/>
      <c r="AC92" s="9">
        <f t="shared" si="43"/>
        <v>0</v>
      </c>
      <c r="AD92" s="9">
        <f t="shared" ca="1" si="44"/>
        <v>0</v>
      </c>
      <c r="AE92" s="10"/>
      <c r="AF92" s="24">
        <v>0</v>
      </c>
      <c r="AG92" s="11">
        <v>0</v>
      </c>
      <c r="AH92" s="8">
        <v>0</v>
      </c>
      <c r="AI92" s="9">
        <v>0</v>
      </c>
      <c r="AJ92" s="9">
        <v>0</v>
      </c>
      <c r="AK92" s="10"/>
      <c r="AL92" s="11" t="str">
        <f t="shared" ca="1" si="45"/>
        <v/>
      </c>
      <c r="AM92" s="8">
        <v>75784.740000000005</v>
      </c>
      <c r="AN92" s="9" t="str">
        <f t="shared" ca="1" si="46"/>
        <v/>
      </c>
      <c r="AO92" s="9" t="str">
        <f t="shared" ca="1" si="47"/>
        <v/>
      </c>
      <c r="AP92" s="10"/>
      <c r="AQ92" s="25" t="str">
        <f t="shared" ca="1" si="48"/>
        <v/>
      </c>
      <c r="AR92" s="25">
        <f t="shared" si="49"/>
        <v>0</v>
      </c>
      <c r="AS92" s="25" t="str">
        <f t="shared" ca="1" si="50"/>
        <v/>
      </c>
      <c r="AT92" s="10"/>
      <c r="AU92" s="12">
        <v>96086</v>
      </c>
      <c r="AV92" s="12" t="str">
        <f t="shared" ca="1" si="51"/>
        <v/>
      </c>
      <c r="AW92" s="12" t="str">
        <f t="shared" ca="1" si="52"/>
        <v/>
      </c>
      <c r="AX92" s="241"/>
      <c r="AY92" s="242"/>
      <c r="AZ92" s="241"/>
      <c r="BA92" s="241"/>
      <c r="BB92" s="243"/>
      <c r="BC92" s="242"/>
      <c r="BD92" s="242"/>
      <c r="BE92" s="241">
        <v>0</v>
      </c>
      <c r="BF92" s="241">
        <v>0</v>
      </c>
      <c r="BG92" s="241">
        <v>0</v>
      </c>
      <c r="BH92" s="241">
        <v>0</v>
      </c>
      <c r="BI92" s="241">
        <v>0</v>
      </c>
      <c r="BJ92" s="241">
        <v>0</v>
      </c>
      <c r="BK92" s="241">
        <v>0</v>
      </c>
      <c r="BL92" s="241"/>
      <c r="BM92" s="241">
        <v>3</v>
      </c>
      <c r="BN92" s="241">
        <v>0</v>
      </c>
      <c r="BO92" s="241">
        <v>20324.300000000003</v>
      </c>
      <c r="BP92" s="241"/>
      <c r="BQ92" s="241"/>
      <c r="BR92" s="241"/>
      <c r="BS92" s="241"/>
      <c r="BT92" s="294"/>
      <c r="BU92" s="294"/>
      <c r="BV92" s="294"/>
      <c r="BW92" s="294"/>
      <c r="BX92" s="241"/>
      <c r="BY92" s="241"/>
      <c r="BZ92" s="244"/>
      <c r="CA92" s="244"/>
      <c r="CB92" s="244"/>
      <c r="CC92" s="245"/>
      <c r="CD92" s="241">
        <v>0</v>
      </c>
      <c r="CE92" s="241">
        <v>0</v>
      </c>
      <c r="CF92" s="241">
        <v>0</v>
      </c>
      <c r="CG92" s="241">
        <v>0</v>
      </c>
      <c r="CH92" s="241">
        <v>0</v>
      </c>
      <c r="CI92" s="246" t="s">
        <v>634</v>
      </c>
      <c r="CJ92" s="247">
        <v>75784.740000000005</v>
      </c>
      <c r="CK92" s="247">
        <v>75784.740000000005</v>
      </c>
      <c r="CL92" s="247">
        <v>96086</v>
      </c>
      <c r="CM92" s="247">
        <v>0</v>
      </c>
    </row>
    <row r="93" spans="1:91" x14ac:dyDescent="0.25">
      <c r="A93" s="231" t="s">
        <v>819</v>
      </c>
      <c r="B93" s="232" t="s">
        <v>820</v>
      </c>
      <c r="C93" s="232" t="s">
        <v>642</v>
      </c>
      <c r="D93" s="233"/>
      <c r="E93" s="234">
        <v>22619.54</v>
      </c>
      <c r="F93" s="235">
        <v>22619.54</v>
      </c>
      <c r="G93" s="236"/>
      <c r="H93" s="104"/>
      <c r="I93" s="237">
        <f t="shared" si="33"/>
        <v>22619.54</v>
      </c>
      <c r="J93" s="238"/>
      <c r="K93" s="239"/>
      <c r="L93" s="8">
        <v>19011.650000000001</v>
      </c>
      <c r="M93" s="240">
        <f t="shared" si="34"/>
        <v>19011.650000000001</v>
      </c>
      <c r="N93" s="71"/>
      <c r="O93" s="100"/>
      <c r="P93" s="9">
        <f t="shared" si="35"/>
        <v>3607.8899999999994</v>
      </c>
      <c r="Q93" s="9">
        <f t="shared" si="36"/>
        <v>0</v>
      </c>
      <c r="R93" s="9">
        <f t="shared" si="37"/>
        <v>3607.8899999999994</v>
      </c>
      <c r="S93" s="152">
        <v>46022</v>
      </c>
      <c r="T93" s="10"/>
      <c r="U93" s="23">
        <f t="shared" si="38"/>
        <v>1</v>
      </c>
      <c r="V93" s="11">
        <f t="shared" si="39"/>
        <v>22619.54</v>
      </c>
      <c r="W93" s="11" t="str">
        <f t="shared" ca="1" si="40"/>
        <v/>
      </c>
      <c r="X93" s="8">
        <v>19011.650000000001</v>
      </c>
      <c r="Y93" s="9">
        <f t="shared" ca="1" si="41"/>
        <v>0</v>
      </c>
      <c r="Z93" s="70">
        <f t="shared" ca="1" si="42"/>
        <v>0</v>
      </c>
      <c r="AA93" s="71"/>
      <c r="AB93" s="108"/>
      <c r="AC93" s="9">
        <f t="shared" si="43"/>
        <v>0</v>
      </c>
      <c r="AD93" s="9">
        <f t="shared" ca="1" si="44"/>
        <v>0</v>
      </c>
      <c r="AE93" s="10"/>
      <c r="AF93" s="24">
        <v>0</v>
      </c>
      <c r="AG93" s="11">
        <v>0</v>
      </c>
      <c r="AH93" s="8">
        <v>0</v>
      </c>
      <c r="AI93" s="9">
        <v>0</v>
      </c>
      <c r="AJ93" s="9">
        <v>0</v>
      </c>
      <c r="AK93" s="10"/>
      <c r="AL93" s="11" t="str">
        <f t="shared" ca="1" si="45"/>
        <v/>
      </c>
      <c r="AM93" s="8">
        <v>19011.650000000001</v>
      </c>
      <c r="AN93" s="9" t="str">
        <f t="shared" ca="1" si="46"/>
        <v/>
      </c>
      <c r="AO93" s="9" t="str">
        <f t="shared" ca="1" si="47"/>
        <v/>
      </c>
      <c r="AP93" s="10"/>
      <c r="AQ93" s="25" t="str">
        <f t="shared" ca="1" si="48"/>
        <v/>
      </c>
      <c r="AR93" s="25">
        <f t="shared" si="49"/>
        <v>0</v>
      </c>
      <c r="AS93" s="25" t="str">
        <f t="shared" ca="1" si="50"/>
        <v/>
      </c>
      <c r="AT93" s="10"/>
      <c r="AU93" s="12">
        <v>22619.54</v>
      </c>
      <c r="AV93" s="12" t="str">
        <f t="shared" ca="1" si="51"/>
        <v/>
      </c>
      <c r="AW93" s="12" t="str">
        <f t="shared" ca="1" si="52"/>
        <v/>
      </c>
      <c r="AX93" s="241"/>
      <c r="AY93" s="242"/>
      <c r="AZ93" s="241"/>
      <c r="BA93" s="241"/>
      <c r="BB93" s="243"/>
      <c r="BC93" s="242"/>
      <c r="BD93" s="242"/>
      <c r="BE93" s="241">
        <v>0</v>
      </c>
      <c r="BF93" s="241">
        <v>0</v>
      </c>
      <c r="BG93" s="241">
        <v>0</v>
      </c>
      <c r="BH93" s="241">
        <v>0</v>
      </c>
      <c r="BI93" s="241">
        <v>0</v>
      </c>
      <c r="BJ93" s="241">
        <v>0</v>
      </c>
      <c r="BK93" s="241">
        <v>0</v>
      </c>
      <c r="BL93" s="241"/>
      <c r="BM93" s="241">
        <v>3</v>
      </c>
      <c r="BN93" s="241">
        <v>0</v>
      </c>
      <c r="BO93" s="241">
        <v>3607.8899999999994</v>
      </c>
      <c r="BP93" s="241"/>
      <c r="BQ93" s="241"/>
      <c r="BR93" s="241"/>
      <c r="BS93" s="241"/>
      <c r="BT93" s="294"/>
      <c r="BU93" s="294"/>
      <c r="BV93" s="294"/>
      <c r="BW93" s="294"/>
      <c r="BX93" s="241"/>
      <c r="BY93" s="241"/>
      <c r="BZ93" s="244"/>
      <c r="CA93" s="244"/>
      <c r="CB93" s="244"/>
      <c r="CC93" s="245"/>
      <c r="CD93" s="241">
        <v>0</v>
      </c>
      <c r="CE93" s="241">
        <v>0</v>
      </c>
      <c r="CF93" s="241">
        <v>0</v>
      </c>
      <c r="CG93" s="241">
        <v>0</v>
      </c>
      <c r="CH93" s="241">
        <v>0</v>
      </c>
      <c r="CI93" s="246" t="s">
        <v>634</v>
      </c>
      <c r="CJ93" s="247">
        <v>19011.650000000001</v>
      </c>
      <c r="CK93" s="247">
        <v>19011.650000000001</v>
      </c>
      <c r="CL93" s="247">
        <v>22619.54</v>
      </c>
      <c r="CM93" s="247">
        <v>0</v>
      </c>
    </row>
    <row r="94" spans="1:91" x14ac:dyDescent="0.25">
      <c r="A94" s="231" t="s">
        <v>821</v>
      </c>
      <c r="B94" s="232" t="s">
        <v>822</v>
      </c>
      <c r="C94" s="232" t="s">
        <v>635</v>
      </c>
      <c r="D94" s="233"/>
      <c r="E94" s="234">
        <v>7454.07</v>
      </c>
      <c r="F94" s="235">
        <v>7454.07</v>
      </c>
      <c r="G94" s="236"/>
      <c r="H94" s="104"/>
      <c r="I94" s="237">
        <f t="shared" si="33"/>
        <v>7454.07</v>
      </c>
      <c r="J94" s="238"/>
      <c r="K94" s="239"/>
      <c r="L94" s="8">
        <v>6535.41</v>
      </c>
      <c r="M94" s="240">
        <f t="shared" si="34"/>
        <v>6535.41</v>
      </c>
      <c r="N94" s="71"/>
      <c r="O94" s="100"/>
      <c r="P94" s="9">
        <f t="shared" si="35"/>
        <v>918.65999999999985</v>
      </c>
      <c r="Q94" s="9">
        <f t="shared" si="36"/>
        <v>0</v>
      </c>
      <c r="R94" s="9">
        <f t="shared" si="37"/>
        <v>918.65999999999985</v>
      </c>
      <c r="S94" s="152">
        <v>46022</v>
      </c>
      <c r="T94" s="10"/>
      <c r="U94" s="23">
        <f t="shared" si="38"/>
        <v>1</v>
      </c>
      <c r="V94" s="11">
        <f t="shared" si="39"/>
        <v>7454.07</v>
      </c>
      <c r="W94" s="11" t="str">
        <f t="shared" ca="1" si="40"/>
        <v/>
      </c>
      <c r="X94" s="8">
        <v>6535.41</v>
      </c>
      <c r="Y94" s="9">
        <f t="shared" ca="1" si="41"/>
        <v>0</v>
      </c>
      <c r="Z94" s="70">
        <f t="shared" ca="1" si="42"/>
        <v>0</v>
      </c>
      <c r="AA94" s="71"/>
      <c r="AB94" s="108"/>
      <c r="AC94" s="9">
        <f t="shared" si="43"/>
        <v>0</v>
      </c>
      <c r="AD94" s="9">
        <f t="shared" ca="1" si="44"/>
        <v>0</v>
      </c>
      <c r="AE94" s="10"/>
      <c r="AF94" s="24">
        <v>0</v>
      </c>
      <c r="AG94" s="11">
        <v>0</v>
      </c>
      <c r="AH94" s="8">
        <v>0</v>
      </c>
      <c r="AI94" s="9">
        <v>0</v>
      </c>
      <c r="AJ94" s="9">
        <v>0</v>
      </c>
      <c r="AK94" s="10"/>
      <c r="AL94" s="11" t="str">
        <f t="shared" ca="1" si="45"/>
        <v/>
      </c>
      <c r="AM94" s="8">
        <v>6535.41</v>
      </c>
      <c r="AN94" s="9" t="str">
        <f t="shared" ca="1" si="46"/>
        <v/>
      </c>
      <c r="AO94" s="9" t="str">
        <f t="shared" ca="1" si="47"/>
        <v/>
      </c>
      <c r="AP94" s="10"/>
      <c r="AQ94" s="25" t="str">
        <f t="shared" ca="1" si="48"/>
        <v/>
      </c>
      <c r="AR94" s="25">
        <f t="shared" si="49"/>
        <v>0</v>
      </c>
      <c r="AS94" s="25" t="str">
        <f t="shared" ca="1" si="50"/>
        <v/>
      </c>
      <c r="AT94" s="10"/>
      <c r="AU94" s="12">
        <v>7454.07</v>
      </c>
      <c r="AV94" s="12" t="str">
        <f t="shared" ca="1" si="51"/>
        <v/>
      </c>
      <c r="AW94" s="12" t="str">
        <f t="shared" ca="1" si="52"/>
        <v/>
      </c>
      <c r="AX94" s="241"/>
      <c r="AY94" s="242"/>
      <c r="AZ94" s="241"/>
      <c r="BA94" s="241"/>
      <c r="BB94" s="243"/>
      <c r="BC94" s="242"/>
      <c r="BD94" s="242"/>
      <c r="BE94" s="241">
        <v>0</v>
      </c>
      <c r="BF94" s="241">
        <v>0</v>
      </c>
      <c r="BG94" s="241">
        <v>0</v>
      </c>
      <c r="BH94" s="241">
        <v>0</v>
      </c>
      <c r="BI94" s="241">
        <v>0</v>
      </c>
      <c r="BJ94" s="241">
        <v>0</v>
      </c>
      <c r="BK94" s="241">
        <v>0</v>
      </c>
      <c r="BL94" s="241"/>
      <c r="BM94" s="241">
        <v>3</v>
      </c>
      <c r="BN94" s="241">
        <v>0</v>
      </c>
      <c r="BO94" s="241">
        <v>918.65999999999985</v>
      </c>
      <c r="BP94" s="241"/>
      <c r="BQ94" s="241"/>
      <c r="BR94" s="241"/>
      <c r="BS94" s="241"/>
      <c r="BT94" s="294"/>
      <c r="BU94" s="294"/>
      <c r="BV94" s="294"/>
      <c r="BW94" s="294"/>
      <c r="BX94" s="241"/>
      <c r="BY94" s="241"/>
      <c r="BZ94" s="244"/>
      <c r="CA94" s="244"/>
      <c r="CB94" s="244"/>
      <c r="CC94" s="245"/>
      <c r="CD94" s="241">
        <v>0</v>
      </c>
      <c r="CE94" s="241">
        <v>0</v>
      </c>
      <c r="CF94" s="241">
        <v>0</v>
      </c>
      <c r="CG94" s="241">
        <v>0</v>
      </c>
      <c r="CH94" s="241">
        <v>0</v>
      </c>
      <c r="CI94" s="246" t="s">
        <v>634</v>
      </c>
      <c r="CJ94" s="247">
        <v>6535.41</v>
      </c>
      <c r="CK94" s="247">
        <v>6535.41</v>
      </c>
      <c r="CL94" s="247">
        <v>7454.07</v>
      </c>
      <c r="CM94" s="247">
        <v>0</v>
      </c>
    </row>
    <row r="95" spans="1:91" x14ac:dyDescent="0.25">
      <c r="A95" s="231" t="s">
        <v>823</v>
      </c>
      <c r="B95" s="232" t="s">
        <v>824</v>
      </c>
      <c r="C95" s="232" t="s">
        <v>695</v>
      </c>
      <c r="D95" s="233"/>
      <c r="E95" s="234">
        <v>101491.67</v>
      </c>
      <c r="F95" s="235">
        <v>101491.67</v>
      </c>
      <c r="G95" s="236"/>
      <c r="H95" s="104"/>
      <c r="I95" s="237">
        <f t="shared" si="33"/>
        <v>101491.67</v>
      </c>
      <c r="J95" s="238"/>
      <c r="K95" s="239"/>
      <c r="L95" s="8">
        <v>96329.49</v>
      </c>
      <c r="M95" s="240">
        <f t="shared" si="34"/>
        <v>96329.49</v>
      </c>
      <c r="N95" s="238"/>
      <c r="O95" s="239"/>
      <c r="P95" s="9">
        <f t="shared" si="35"/>
        <v>5162.179999999993</v>
      </c>
      <c r="Q95" s="9">
        <f t="shared" si="36"/>
        <v>0</v>
      </c>
      <c r="R95" s="9">
        <f t="shared" si="37"/>
        <v>5162.179999999993</v>
      </c>
      <c r="S95" s="152">
        <v>46022</v>
      </c>
      <c r="T95" s="10"/>
      <c r="U95" s="23">
        <f t="shared" si="38"/>
        <v>1</v>
      </c>
      <c r="V95" s="11">
        <f t="shared" si="39"/>
        <v>101491.67</v>
      </c>
      <c r="W95" s="11" t="str">
        <f t="shared" ca="1" si="40"/>
        <v/>
      </c>
      <c r="X95" s="8">
        <v>96329.49</v>
      </c>
      <c r="Y95" s="9">
        <f t="shared" ca="1" si="41"/>
        <v>0</v>
      </c>
      <c r="Z95" s="70">
        <f t="shared" ca="1" si="42"/>
        <v>0</v>
      </c>
      <c r="AA95" s="71"/>
      <c r="AB95" s="108"/>
      <c r="AC95" s="9">
        <f t="shared" si="43"/>
        <v>0</v>
      </c>
      <c r="AD95" s="9">
        <f t="shared" ca="1" si="44"/>
        <v>0</v>
      </c>
      <c r="AE95" s="10"/>
      <c r="AF95" s="24">
        <v>0</v>
      </c>
      <c r="AG95" s="11">
        <v>0</v>
      </c>
      <c r="AH95" s="8">
        <v>0</v>
      </c>
      <c r="AI95" s="9">
        <v>0</v>
      </c>
      <c r="AJ95" s="9">
        <v>0</v>
      </c>
      <c r="AK95" s="10"/>
      <c r="AL95" s="11" t="str">
        <f t="shared" ca="1" si="45"/>
        <v/>
      </c>
      <c r="AM95" s="8">
        <v>96329.49</v>
      </c>
      <c r="AN95" s="9" t="str">
        <f t="shared" ca="1" si="46"/>
        <v/>
      </c>
      <c r="AO95" s="9" t="str">
        <f t="shared" ca="1" si="47"/>
        <v/>
      </c>
      <c r="AP95" s="10"/>
      <c r="AQ95" s="25" t="str">
        <f t="shared" ca="1" si="48"/>
        <v/>
      </c>
      <c r="AR95" s="25">
        <f t="shared" si="49"/>
        <v>0</v>
      </c>
      <c r="AS95" s="25" t="str">
        <f t="shared" ca="1" si="50"/>
        <v/>
      </c>
      <c r="AT95" s="10"/>
      <c r="AU95" s="12">
        <v>101491.67</v>
      </c>
      <c r="AV95" s="12" t="str">
        <f t="shared" ca="1" si="51"/>
        <v/>
      </c>
      <c r="AW95" s="12" t="str">
        <f t="shared" ca="1" si="52"/>
        <v/>
      </c>
      <c r="AX95" s="241"/>
      <c r="AY95" s="242"/>
      <c r="AZ95" s="241"/>
      <c r="BA95" s="241"/>
      <c r="BB95" s="243"/>
      <c r="BC95" s="242"/>
      <c r="BD95" s="242"/>
      <c r="BE95" s="241">
        <v>0</v>
      </c>
      <c r="BF95" s="241">
        <v>0</v>
      </c>
      <c r="BG95" s="241">
        <v>0</v>
      </c>
      <c r="BH95" s="241">
        <v>0</v>
      </c>
      <c r="BI95" s="241">
        <v>0</v>
      </c>
      <c r="BJ95" s="241">
        <v>0</v>
      </c>
      <c r="BK95" s="241">
        <v>0</v>
      </c>
      <c r="BL95" s="241"/>
      <c r="BM95" s="241">
        <v>3</v>
      </c>
      <c r="BN95" s="241">
        <v>0</v>
      </c>
      <c r="BO95" s="241">
        <v>5162.179999999993</v>
      </c>
      <c r="BP95" s="241"/>
      <c r="BQ95" s="241"/>
      <c r="BR95" s="241"/>
      <c r="BS95" s="241"/>
      <c r="BT95" s="294"/>
      <c r="BU95" s="294"/>
      <c r="BV95" s="294"/>
      <c r="BW95" s="294"/>
      <c r="BX95" s="241"/>
      <c r="BY95" s="241"/>
      <c r="BZ95" s="244"/>
      <c r="CA95" s="244"/>
      <c r="CB95" s="244"/>
      <c r="CC95" s="245"/>
      <c r="CD95" s="241">
        <v>0</v>
      </c>
      <c r="CE95" s="241">
        <v>0</v>
      </c>
      <c r="CF95" s="241">
        <v>0</v>
      </c>
      <c r="CG95" s="241">
        <v>0</v>
      </c>
      <c r="CH95" s="241">
        <v>0</v>
      </c>
      <c r="CI95" s="246" t="s">
        <v>634</v>
      </c>
      <c r="CJ95" s="247">
        <v>96329.49</v>
      </c>
      <c r="CK95" s="247">
        <v>96329.49</v>
      </c>
      <c r="CL95" s="247">
        <v>101491.67</v>
      </c>
      <c r="CM95" s="247">
        <v>0</v>
      </c>
    </row>
    <row r="96" spans="1:91" x14ac:dyDescent="0.25">
      <c r="A96" s="231" t="s">
        <v>825</v>
      </c>
      <c r="B96" s="232" t="s">
        <v>826</v>
      </c>
      <c r="C96" s="232" t="s">
        <v>695</v>
      </c>
      <c r="D96" s="233"/>
      <c r="E96" s="234">
        <v>0</v>
      </c>
      <c r="F96" s="235">
        <v>0</v>
      </c>
      <c r="G96" s="236"/>
      <c r="H96" s="104"/>
      <c r="I96" s="237">
        <f t="shared" si="33"/>
        <v>0</v>
      </c>
      <c r="J96" s="238"/>
      <c r="K96" s="239"/>
      <c r="L96" s="8">
        <v>208346.69</v>
      </c>
      <c r="M96" s="240">
        <f t="shared" si="34"/>
        <v>208346.69</v>
      </c>
      <c r="N96" s="71"/>
      <c r="O96" s="100"/>
      <c r="P96" s="9">
        <f t="shared" si="35"/>
        <v>-208346.69</v>
      </c>
      <c r="Q96" s="9">
        <f t="shared" si="36"/>
        <v>0</v>
      </c>
      <c r="R96" s="9">
        <f t="shared" si="37"/>
        <v>-208346.69</v>
      </c>
      <c r="S96" s="152">
        <v>46022</v>
      </c>
      <c r="T96" s="10"/>
      <c r="U96" s="23">
        <f t="shared" si="38"/>
        <v>1</v>
      </c>
      <c r="V96" s="11">
        <f t="shared" si="39"/>
        <v>0</v>
      </c>
      <c r="W96" s="11">
        <f t="shared" si="40"/>
        <v>0</v>
      </c>
      <c r="X96" s="8">
        <v>208346.69</v>
      </c>
      <c r="Y96" s="9">
        <f t="shared" si="41"/>
        <v>-208346.69</v>
      </c>
      <c r="Z96" s="70">
        <f t="shared" si="42"/>
        <v>-208346.69</v>
      </c>
      <c r="AA96" s="71"/>
      <c r="AB96" s="108"/>
      <c r="AC96" s="9">
        <f t="shared" si="43"/>
        <v>0</v>
      </c>
      <c r="AD96" s="9">
        <f t="shared" si="44"/>
        <v>-208346.69</v>
      </c>
      <c r="AE96" s="10"/>
      <c r="AF96" s="24">
        <v>0</v>
      </c>
      <c r="AG96" s="11">
        <v>0</v>
      </c>
      <c r="AH96" s="8">
        <v>0</v>
      </c>
      <c r="AI96" s="9">
        <v>0</v>
      </c>
      <c r="AJ96" s="9">
        <v>0</v>
      </c>
      <c r="AK96" s="10"/>
      <c r="AL96" s="11">
        <f t="shared" si="45"/>
        <v>0</v>
      </c>
      <c r="AM96" s="8">
        <v>208346.69</v>
      </c>
      <c r="AN96" s="9">
        <f t="shared" si="46"/>
        <v>-208346.69</v>
      </c>
      <c r="AO96" s="9">
        <f t="shared" si="47"/>
        <v>-208346.69</v>
      </c>
      <c r="AP96" s="10"/>
      <c r="AQ96" s="25">
        <f t="shared" si="48"/>
        <v>0</v>
      </c>
      <c r="AR96" s="25">
        <f t="shared" si="49"/>
        <v>0</v>
      </c>
      <c r="AS96" s="25">
        <f t="shared" si="50"/>
        <v>0</v>
      </c>
      <c r="AT96" s="10"/>
      <c r="AU96" s="12">
        <v>217648.89</v>
      </c>
      <c r="AV96" s="12" t="str">
        <f t="shared" si="51"/>
        <v xml:space="preserve"> </v>
      </c>
      <c r="AW96" s="12">
        <f t="shared" si="52"/>
        <v>217648.89</v>
      </c>
      <c r="AX96" s="241"/>
      <c r="AY96" s="242"/>
      <c r="AZ96" s="241"/>
      <c r="BA96" s="241"/>
      <c r="BB96" s="243"/>
      <c r="BC96" s="242"/>
      <c r="BD96" s="242"/>
      <c r="BE96" s="241">
        <v>0</v>
      </c>
      <c r="BF96" s="241">
        <v>0</v>
      </c>
      <c r="BG96" s="241">
        <v>0</v>
      </c>
      <c r="BH96" s="241">
        <v>0</v>
      </c>
      <c r="BI96" s="241">
        <v>0</v>
      </c>
      <c r="BJ96" s="241">
        <v>0</v>
      </c>
      <c r="BK96" s="241">
        <v>0</v>
      </c>
      <c r="BL96" s="241"/>
      <c r="BM96" s="241">
        <v>3</v>
      </c>
      <c r="BN96" s="241">
        <v>0</v>
      </c>
      <c r="BO96" s="241">
        <v>7000</v>
      </c>
      <c r="BP96" s="241"/>
      <c r="BQ96" s="241"/>
      <c r="BR96" s="241"/>
      <c r="BS96" s="241"/>
      <c r="BT96" s="294"/>
      <c r="BU96" s="294"/>
      <c r="BV96" s="294"/>
      <c r="BW96" s="294"/>
      <c r="BX96" s="241"/>
      <c r="BY96" s="241"/>
      <c r="BZ96" s="244"/>
      <c r="CA96" s="244"/>
      <c r="CB96" s="244"/>
      <c r="CC96" s="245"/>
      <c r="CD96" s="241">
        <v>0</v>
      </c>
      <c r="CE96" s="241">
        <v>0</v>
      </c>
      <c r="CF96" s="241">
        <v>0</v>
      </c>
      <c r="CG96" s="241">
        <v>0</v>
      </c>
      <c r="CH96" s="241">
        <v>0</v>
      </c>
      <c r="CI96" s="246" t="s">
        <v>634</v>
      </c>
      <c r="CJ96" s="247">
        <v>208346.69</v>
      </c>
      <c r="CK96" s="247">
        <v>208346.69</v>
      </c>
      <c r="CL96" s="247">
        <v>217648.89</v>
      </c>
      <c r="CM96" s="247">
        <v>0</v>
      </c>
    </row>
    <row r="97" spans="1:91" x14ac:dyDescent="0.25">
      <c r="A97" s="231" t="s">
        <v>827</v>
      </c>
      <c r="B97" s="232" t="s">
        <v>828</v>
      </c>
      <c r="C97" s="232" t="s">
        <v>655</v>
      </c>
      <c r="D97" s="233"/>
      <c r="E97" s="234">
        <v>31523.02</v>
      </c>
      <c r="F97" s="235">
        <v>31523.02</v>
      </c>
      <c r="G97" s="236"/>
      <c r="H97" s="104"/>
      <c r="I97" s="237">
        <f t="shared" si="33"/>
        <v>31523.02</v>
      </c>
      <c r="J97" s="238"/>
      <c r="K97" s="239"/>
      <c r="L97" s="8">
        <v>27539.82</v>
      </c>
      <c r="M97" s="240">
        <f t="shared" si="34"/>
        <v>27539.82</v>
      </c>
      <c r="N97" s="71"/>
      <c r="O97" s="100"/>
      <c r="P97" s="9">
        <f t="shared" si="35"/>
        <v>3983.2000000000007</v>
      </c>
      <c r="Q97" s="9">
        <f t="shared" si="36"/>
        <v>0</v>
      </c>
      <c r="R97" s="9">
        <f t="shared" si="37"/>
        <v>3983.2000000000007</v>
      </c>
      <c r="S97" s="152">
        <v>46022</v>
      </c>
      <c r="T97" s="10"/>
      <c r="U97" s="23">
        <f t="shared" si="38"/>
        <v>1</v>
      </c>
      <c r="V97" s="11">
        <f t="shared" si="39"/>
        <v>31523.02</v>
      </c>
      <c r="W97" s="11" t="str">
        <f t="shared" ca="1" si="40"/>
        <v/>
      </c>
      <c r="X97" s="8">
        <v>27539.82</v>
      </c>
      <c r="Y97" s="9">
        <f t="shared" ca="1" si="41"/>
        <v>0</v>
      </c>
      <c r="Z97" s="70">
        <f t="shared" ca="1" si="42"/>
        <v>0</v>
      </c>
      <c r="AA97" s="71"/>
      <c r="AB97" s="108"/>
      <c r="AC97" s="9">
        <f t="shared" si="43"/>
        <v>0</v>
      </c>
      <c r="AD97" s="9">
        <f t="shared" ca="1" si="44"/>
        <v>0</v>
      </c>
      <c r="AE97" s="10"/>
      <c r="AF97" s="24">
        <v>0</v>
      </c>
      <c r="AG97" s="11">
        <v>0</v>
      </c>
      <c r="AH97" s="8">
        <v>0</v>
      </c>
      <c r="AI97" s="9">
        <v>0</v>
      </c>
      <c r="AJ97" s="9">
        <v>0</v>
      </c>
      <c r="AK97" s="10"/>
      <c r="AL97" s="11" t="str">
        <f t="shared" ca="1" si="45"/>
        <v/>
      </c>
      <c r="AM97" s="8">
        <v>27539.82</v>
      </c>
      <c r="AN97" s="9" t="str">
        <f t="shared" ca="1" si="46"/>
        <v/>
      </c>
      <c r="AO97" s="9" t="str">
        <f t="shared" ca="1" si="47"/>
        <v/>
      </c>
      <c r="AP97" s="10"/>
      <c r="AQ97" s="25" t="str">
        <f t="shared" ca="1" si="48"/>
        <v/>
      </c>
      <c r="AR97" s="25">
        <f t="shared" si="49"/>
        <v>0</v>
      </c>
      <c r="AS97" s="25" t="str">
        <f t="shared" ca="1" si="50"/>
        <v/>
      </c>
      <c r="AT97" s="10"/>
      <c r="AU97" s="12">
        <v>31523.02</v>
      </c>
      <c r="AV97" s="12" t="str">
        <f t="shared" ca="1" si="51"/>
        <v/>
      </c>
      <c r="AW97" s="12" t="str">
        <f t="shared" ca="1" si="52"/>
        <v/>
      </c>
      <c r="AX97" s="241"/>
      <c r="AY97" s="242"/>
      <c r="AZ97" s="241"/>
      <c r="BA97" s="241"/>
      <c r="BB97" s="243"/>
      <c r="BC97" s="242"/>
      <c r="BD97" s="242"/>
      <c r="BE97" s="241">
        <v>0</v>
      </c>
      <c r="BF97" s="241">
        <v>0</v>
      </c>
      <c r="BG97" s="241">
        <v>0</v>
      </c>
      <c r="BH97" s="241">
        <v>0</v>
      </c>
      <c r="BI97" s="241">
        <v>0</v>
      </c>
      <c r="BJ97" s="241">
        <v>0</v>
      </c>
      <c r="BK97" s="241">
        <v>0</v>
      </c>
      <c r="BL97" s="241"/>
      <c r="BM97" s="241">
        <v>3</v>
      </c>
      <c r="BN97" s="241">
        <v>0</v>
      </c>
      <c r="BO97" s="241">
        <v>4278.9200000000019</v>
      </c>
      <c r="BP97" s="241"/>
      <c r="BQ97" s="241"/>
      <c r="BR97" s="241"/>
      <c r="BS97" s="241"/>
      <c r="BT97" s="294"/>
      <c r="BU97" s="294"/>
      <c r="BV97" s="294"/>
      <c r="BW97" s="294"/>
      <c r="BX97" s="241"/>
      <c r="BY97" s="241"/>
      <c r="BZ97" s="244"/>
      <c r="CA97" s="244"/>
      <c r="CB97" s="244"/>
      <c r="CC97" s="245"/>
      <c r="CD97" s="241">
        <v>0</v>
      </c>
      <c r="CE97" s="241">
        <v>0</v>
      </c>
      <c r="CF97" s="241">
        <v>0</v>
      </c>
      <c r="CG97" s="241">
        <v>0</v>
      </c>
      <c r="CH97" s="241">
        <v>0</v>
      </c>
      <c r="CI97" s="246" t="s">
        <v>634</v>
      </c>
      <c r="CJ97" s="247">
        <v>27539.82</v>
      </c>
      <c r="CK97" s="247">
        <v>27539.82</v>
      </c>
      <c r="CL97" s="247">
        <v>31523.02</v>
      </c>
      <c r="CM97" s="247">
        <v>0</v>
      </c>
    </row>
    <row r="98" spans="1:91" x14ac:dyDescent="0.25">
      <c r="A98" s="231" t="s">
        <v>829</v>
      </c>
      <c r="B98" s="232" t="s">
        <v>830</v>
      </c>
      <c r="C98" s="232" t="s">
        <v>655</v>
      </c>
      <c r="D98" s="233"/>
      <c r="E98" s="234">
        <v>15966.99</v>
      </c>
      <c r="F98" s="235">
        <v>15966.99</v>
      </c>
      <c r="G98" s="236"/>
      <c r="H98" s="104"/>
      <c r="I98" s="237">
        <f t="shared" si="33"/>
        <v>15966.99</v>
      </c>
      <c r="J98" s="238"/>
      <c r="K98" s="239"/>
      <c r="L98" s="8">
        <v>14039.55</v>
      </c>
      <c r="M98" s="240">
        <f t="shared" si="34"/>
        <v>14039.55</v>
      </c>
      <c r="N98" s="71"/>
      <c r="O98" s="100"/>
      <c r="P98" s="9">
        <f t="shared" si="35"/>
        <v>1927.4400000000005</v>
      </c>
      <c r="Q98" s="9">
        <f t="shared" si="36"/>
        <v>0</v>
      </c>
      <c r="R98" s="9">
        <f t="shared" si="37"/>
        <v>1927.4400000000005</v>
      </c>
      <c r="S98" s="152">
        <v>46022</v>
      </c>
      <c r="T98" s="10"/>
      <c r="U98" s="23">
        <f t="shared" si="38"/>
        <v>1</v>
      </c>
      <c r="V98" s="11">
        <f t="shared" si="39"/>
        <v>15966.99</v>
      </c>
      <c r="W98" s="11" t="str">
        <f t="shared" ca="1" si="40"/>
        <v/>
      </c>
      <c r="X98" s="8">
        <v>14039.55</v>
      </c>
      <c r="Y98" s="9">
        <f t="shared" ca="1" si="41"/>
        <v>0</v>
      </c>
      <c r="Z98" s="70">
        <f t="shared" ca="1" si="42"/>
        <v>0</v>
      </c>
      <c r="AA98" s="71"/>
      <c r="AB98" s="108"/>
      <c r="AC98" s="9">
        <f t="shared" si="43"/>
        <v>0</v>
      </c>
      <c r="AD98" s="9">
        <f t="shared" ca="1" si="44"/>
        <v>0</v>
      </c>
      <c r="AE98" s="10"/>
      <c r="AF98" s="24">
        <v>0</v>
      </c>
      <c r="AG98" s="11">
        <v>0</v>
      </c>
      <c r="AH98" s="8">
        <v>0</v>
      </c>
      <c r="AI98" s="9">
        <v>0</v>
      </c>
      <c r="AJ98" s="9">
        <v>0</v>
      </c>
      <c r="AK98" s="10"/>
      <c r="AL98" s="11" t="str">
        <f t="shared" ca="1" si="45"/>
        <v/>
      </c>
      <c r="AM98" s="8">
        <v>14039.55</v>
      </c>
      <c r="AN98" s="9" t="str">
        <f t="shared" ca="1" si="46"/>
        <v/>
      </c>
      <c r="AO98" s="9" t="str">
        <f t="shared" ca="1" si="47"/>
        <v/>
      </c>
      <c r="AP98" s="10"/>
      <c r="AQ98" s="25" t="str">
        <f t="shared" ca="1" si="48"/>
        <v/>
      </c>
      <c r="AR98" s="25">
        <f t="shared" si="49"/>
        <v>0</v>
      </c>
      <c r="AS98" s="25" t="str">
        <f t="shared" ca="1" si="50"/>
        <v/>
      </c>
      <c r="AT98" s="10"/>
      <c r="AU98" s="12">
        <v>15966.99</v>
      </c>
      <c r="AV98" s="12" t="str">
        <f t="shared" ca="1" si="51"/>
        <v/>
      </c>
      <c r="AW98" s="12" t="str">
        <f t="shared" ca="1" si="52"/>
        <v/>
      </c>
      <c r="AX98" s="241"/>
      <c r="AY98" s="242"/>
      <c r="AZ98" s="241"/>
      <c r="BA98" s="241"/>
      <c r="BB98" s="243"/>
      <c r="BC98" s="242"/>
      <c r="BD98" s="242"/>
      <c r="BE98" s="241">
        <v>0</v>
      </c>
      <c r="BF98" s="241">
        <v>0</v>
      </c>
      <c r="BG98" s="241">
        <v>0</v>
      </c>
      <c r="BH98" s="241">
        <v>0</v>
      </c>
      <c r="BI98" s="241">
        <v>0</v>
      </c>
      <c r="BJ98" s="241">
        <v>0</v>
      </c>
      <c r="BK98" s="241">
        <v>0</v>
      </c>
      <c r="BL98" s="241"/>
      <c r="BM98" s="241">
        <v>3</v>
      </c>
      <c r="BN98" s="241">
        <v>0</v>
      </c>
      <c r="BO98" s="241">
        <v>1927.4400000000005</v>
      </c>
      <c r="BP98" s="241"/>
      <c r="BQ98" s="241"/>
      <c r="BR98" s="241"/>
      <c r="BS98" s="241"/>
      <c r="BT98" s="294"/>
      <c r="BU98" s="294"/>
      <c r="BV98" s="294"/>
      <c r="BW98" s="294"/>
      <c r="BX98" s="241"/>
      <c r="BY98" s="241"/>
      <c r="BZ98" s="244"/>
      <c r="CA98" s="244"/>
      <c r="CB98" s="244"/>
      <c r="CC98" s="245"/>
      <c r="CD98" s="241">
        <v>0</v>
      </c>
      <c r="CE98" s="241">
        <v>0</v>
      </c>
      <c r="CF98" s="241">
        <v>0</v>
      </c>
      <c r="CG98" s="241">
        <v>0</v>
      </c>
      <c r="CH98" s="241">
        <v>0</v>
      </c>
      <c r="CI98" s="246" t="s">
        <v>634</v>
      </c>
      <c r="CJ98" s="247">
        <v>14039.55</v>
      </c>
      <c r="CK98" s="247">
        <v>14039.55</v>
      </c>
      <c r="CL98" s="247">
        <v>15966.99</v>
      </c>
      <c r="CM98" s="247">
        <v>0</v>
      </c>
    </row>
    <row r="99" spans="1:91" x14ac:dyDescent="0.25">
      <c r="A99" s="231" t="s">
        <v>831</v>
      </c>
      <c r="B99" s="232" t="s">
        <v>832</v>
      </c>
      <c r="C99" s="232" t="s">
        <v>764</v>
      </c>
      <c r="D99" s="233"/>
      <c r="E99" s="234">
        <v>14300</v>
      </c>
      <c r="F99" s="235">
        <v>14300</v>
      </c>
      <c r="G99" s="236"/>
      <c r="H99" s="104"/>
      <c r="I99" s="237">
        <f t="shared" si="33"/>
        <v>14300</v>
      </c>
      <c r="J99" s="238"/>
      <c r="K99" s="239"/>
      <c r="L99" s="8">
        <v>8192.7900000000009</v>
      </c>
      <c r="M99" s="240">
        <f t="shared" si="34"/>
        <v>8192.7900000000009</v>
      </c>
      <c r="N99" s="71"/>
      <c r="O99" s="100"/>
      <c r="P99" s="9">
        <f t="shared" si="35"/>
        <v>6107.2099999999991</v>
      </c>
      <c r="Q99" s="9">
        <f t="shared" si="36"/>
        <v>0</v>
      </c>
      <c r="R99" s="9">
        <f t="shared" si="37"/>
        <v>6107.2099999999991</v>
      </c>
      <c r="S99" s="152">
        <v>46022</v>
      </c>
      <c r="T99" s="10"/>
      <c r="U99" s="23">
        <f t="shared" si="38"/>
        <v>1</v>
      </c>
      <c r="V99" s="11">
        <f t="shared" si="39"/>
        <v>14300</v>
      </c>
      <c r="W99" s="11" t="str">
        <f t="shared" ca="1" si="40"/>
        <v/>
      </c>
      <c r="X99" s="8">
        <v>8192.7900000000009</v>
      </c>
      <c r="Y99" s="9">
        <f t="shared" ca="1" si="41"/>
        <v>0</v>
      </c>
      <c r="Z99" s="70">
        <f t="shared" ca="1" si="42"/>
        <v>0</v>
      </c>
      <c r="AA99" s="71"/>
      <c r="AB99" s="108"/>
      <c r="AC99" s="9">
        <f t="shared" si="43"/>
        <v>0</v>
      </c>
      <c r="AD99" s="9">
        <f t="shared" ca="1" si="44"/>
        <v>0</v>
      </c>
      <c r="AE99" s="10"/>
      <c r="AF99" s="24">
        <v>0</v>
      </c>
      <c r="AG99" s="11">
        <v>0</v>
      </c>
      <c r="AH99" s="8">
        <v>0</v>
      </c>
      <c r="AI99" s="9">
        <v>0</v>
      </c>
      <c r="AJ99" s="9">
        <v>0</v>
      </c>
      <c r="AK99" s="10"/>
      <c r="AL99" s="11" t="str">
        <f t="shared" ca="1" si="45"/>
        <v/>
      </c>
      <c r="AM99" s="8">
        <v>8192.7900000000009</v>
      </c>
      <c r="AN99" s="9" t="str">
        <f t="shared" ca="1" si="46"/>
        <v/>
      </c>
      <c r="AO99" s="9" t="str">
        <f t="shared" ca="1" si="47"/>
        <v/>
      </c>
      <c r="AP99" s="10"/>
      <c r="AQ99" s="25" t="str">
        <f t="shared" ca="1" si="48"/>
        <v/>
      </c>
      <c r="AR99" s="25">
        <f t="shared" si="49"/>
        <v>0</v>
      </c>
      <c r="AS99" s="25" t="str">
        <f t="shared" ca="1" si="50"/>
        <v/>
      </c>
      <c r="AT99" s="10"/>
      <c r="AU99" s="12">
        <v>14300</v>
      </c>
      <c r="AV99" s="12" t="str">
        <f t="shared" ca="1" si="51"/>
        <v/>
      </c>
      <c r="AW99" s="12" t="str">
        <f t="shared" ca="1" si="52"/>
        <v/>
      </c>
      <c r="AX99" s="241"/>
      <c r="AY99" s="242"/>
      <c r="AZ99" s="241"/>
      <c r="BA99" s="241"/>
      <c r="BB99" s="243"/>
      <c r="BC99" s="242"/>
      <c r="BD99" s="242"/>
      <c r="BE99" s="241">
        <v>0</v>
      </c>
      <c r="BF99" s="241">
        <v>0</v>
      </c>
      <c r="BG99" s="241">
        <v>0</v>
      </c>
      <c r="BH99" s="241">
        <v>0</v>
      </c>
      <c r="BI99" s="241">
        <v>0</v>
      </c>
      <c r="BJ99" s="241">
        <v>0</v>
      </c>
      <c r="BK99" s="241">
        <v>0</v>
      </c>
      <c r="BL99" s="241"/>
      <c r="BM99" s="241">
        <v>3</v>
      </c>
      <c r="BN99" s="241">
        <v>0</v>
      </c>
      <c r="BO99" s="241">
        <v>6107.2099999999991</v>
      </c>
      <c r="BP99" s="241"/>
      <c r="BQ99" s="241"/>
      <c r="BR99" s="241"/>
      <c r="BS99" s="241"/>
      <c r="BT99" s="294"/>
      <c r="BU99" s="294"/>
      <c r="BV99" s="294"/>
      <c r="BW99" s="294"/>
      <c r="BX99" s="241"/>
      <c r="BY99" s="241"/>
      <c r="BZ99" s="244"/>
      <c r="CA99" s="244"/>
      <c r="CB99" s="244"/>
      <c r="CC99" s="245"/>
      <c r="CD99" s="241">
        <v>0</v>
      </c>
      <c r="CE99" s="241">
        <v>0</v>
      </c>
      <c r="CF99" s="241">
        <v>0</v>
      </c>
      <c r="CG99" s="241">
        <v>0</v>
      </c>
      <c r="CH99" s="241">
        <v>0</v>
      </c>
      <c r="CI99" s="246" t="s">
        <v>634</v>
      </c>
      <c r="CJ99" s="247">
        <v>8192.7900000000009</v>
      </c>
      <c r="CK99" s="247">
        <v>8192.7900000000009</v>
      </c>
      <c r="CL99" s="247">
        <v>14300</v>
      </c>
      <c r="CM99" s="247">
        <v>0</v>
      </c>
    </row>
    <row r="100" spans="1:91" x14ac:dyDescent="0.25">
      <c r="A100" s="231" t="s">
        <v>833</v>
      </c>
      <c r="B100" s="232" t="s">
        <v>834</v>
      </c>
      <c r="C100" s="232" t="s">
        <v>642</v>
      </c>
      <c r="D100" s="233"/>
      <c r="E100" s="234">
        <v>0</v>
      </c>
      <c r="F100" s="235">
        <v>0</v>
      </c>
      <c r="G100" s="236"/>
      <c r="H100" s="104"/>
      <c r="I100" s="237">
        <f t="shared" si="33"/>
        <v>0</v>
      </c>
      <c r="J100" s="238"/>
      <c r="K100" s="239"/>
      <c r="L100" s="8">
        <v>11291.59</v>
      </c>
      <c r="M100" s="240">
        <f t="shared" si="34"/>
        <v>11291.59</v>
      </c>
      <c r="N100" s="71"/>
      <c r="O100" s="100"/>
      <c r="P100" s="9">
        <f t="shared" si="35"/>
        <v>-11291.59</v>
      </c>
      <c r="Q100" s="9">
        <f t="shared" si="36"/>
        <v>0</v>
      </c>
      <c r="R100" s="9">
        <f t="shared" si="37"/>
        <v>-11291.59</v>
      </c>
      <c r="S100" s="152">
        <v>46022</v>
      </c>
      <c r="T100" s="10"/>
      <c r="U100" s="23">
        <f t="shared" si="38"/>
        <v>1</v>
      </c>
      <c r="V100" s="11">
        <f t="shared" si="39"/>
        <v>0</v>
      </c>
      <c r="W100" s="11">
        <f t="shared" si="40"/>
        <v>0</v>
      </c>
      <c r="X100" s="8">
        <v>11291.59</v>
      </c>
      <c r="Y100" s="9">
        <f t="shared" si="41"/>
        <v>-11291.59</v>
      </c>
      <c r="Z100" s="70">
        <f t="shared" si="42"/>
        <v>-11291.59</v>
      </c>
      <c r="AA100" s="71"/>
      <c r="AB100" s="108"/>
      <c r="AC100" s="9">
        <f t="shared" si="43"/>
        <v>0</v>
      </c>
      <c r="AD100" s="9">
        <f t="shared" si="44"/>
        <v>-11291.59</v>
      </c>
      <c r="AE100" s="10"/>
      <c r="AF100" s="24">
        <v>0</v>
      </c>
      <c r="AG100" s="11">
        <v>0</v>
      </c>
      <c r="AH100" s="8">
        <v>0</v>
      </c>
      <c r="AI100" s="9">
        <v>0</v>
      </c>
      <c r="AJ100" s="9">
        <v>0</v>
      </c>
      <c r="AK100" s="10"/>
      <c r="AL100" s="11">
        <f t="shared" si="45"/>
        <v>0</v>
      </c>
      <c r="AM100" s="8">
        <v>11291.59</v>
      </c>
      <c r="AN100" s="9">
        <f t="shared" si="46"/>
        <v>-11291.59</v>
      </c>
      <c r="AO100" s="9">
        <f t="shared" si="47"/>
        <v>-11291.59</v>
      </c>
      <c r="AP100" s="10"/>
      <c r="AQ100" s="25">
        <f t="shared" si="48"/>
        <v>0</v>
      </c>
      <c r="AR100" s="25">
        <f t="shared" si="49"/>
        <v>0</v>
      </c>
      <c r="AS100" s="25">
        <f t="shared" si="50"/>
        <v>0</v>
      </c>
      <c r="AT100" s="10"/>
      <c r="AU100" s="12">
        <v>24775</v>
      </c>
      <c r="AV100" s="12" t="str">
        <f t="shared" si="51"/>
        <v xml:space="preserve"> </v>
      </c>
      <c r="AW100" s="12">
        <f t="shared" si="52"/>
        <v>24775</v>
      </c>
      <c r="AX100" s="241"/>
      <c r="AY100" s="242"/>
      <c r="AZ100" s="241"/>
      <c r="BA100" s="241"/>
      <c r="BB100" s="243"/>
      <c r="BC100" s="242"/>
      <c r="BD100" s="242"/>
      <c r="BE100" s="241">
        <v>0</v>
      </c>
      <c r="BF100" s="241">
        <v>0</v>
      </c>
      <c r="BG100" s="241">
        <v>0</v>
      </c>
      <c r="BH100" s="241">
        <v>0</v>
      </c>
      <c r="BI100" s="241">
        <v>0</v>
      </c>
      <c r="BJ100" s="241">
        <v>0</v>
      </c>
      <c r="BK100" s="241">
        <v>0</v>
      </c>
      <c r="BL100" s="241"/>
      <c r="BM100" s="241">
        <v>3</v>
      </c>
      <c r="BN100" s="241">
        <v>0</v>
      </c>
      <c r="BO100" s="241">
        <v>13483.41</v>
      </c>
      <c r="BP100" s="241"/>
      <c r="BQ100" s="241"/>
      <c r="BR100" s="241"/>
      <c r="BS100" s="241"/>
      <c r="BT100" s="294"/>
      <c r="BU100" s="294"/>
      <c r="BV100" s="294"/>
      <c r="BW100" s="294"/>
      <c r="BX100" s="241"/>
      <c r="BY100" s="241"/>
      <c r="BZ100" s="244"/>
      <c r="CA100" s="244"/>
      <c r="CB100" s="244"/>
      <c r="CC100" s="245"/>
      <c r="CD100" s="241">
        <v>0</v>
      </c>
      <c r="CE100" s="241">
        <v>0</v>
      </c>
      <c r="CF100" s="241">
        <v>0</v>
      </c>
      <c r="CG100" s="241">
        <v>0</v>
      </c>
      <c r="CH100" s="241">
        <v>0</v>
      </c>
      <c r="CI100" s="246" t="s">
        <v>634</v>
      </c>
      <c r="CJ100" s="247">
        <v>11291.59</v>
      </c>
      <c r="CK100" s="247">
        <v>11291.59</v>
      </c>
      <c r="CL100" s="247">
        <v>24775</v>
      </c>
      <c r="CM100" s="247">
        <v>0</v>
      </c>
    </row>
    <row r="101" spans="1:91" x14ac:dyDescent="0.25">
      <c r="A101" s="231" t="s">
        <v>835</v>
      </c>
      <c r="B101" s="232" t="s">
        <v>836</v>
      </c>
      <c r="C101" s="232" t="s">
        <v>695</v>
      </c>
      <c r="D101" s="233"/>
      <c r="E101" s="234">
        <v>800.69</v>
      </c>
      <c r="F101" s="235">
        <v>800.69</v>
      </c>
      <c r="G101" s="236"/>
      <c r="H101" s="104"/>
      <c r="I101" s="237">
        <f t="shared" si="33"/>
        <v>800.69</v>
      </c>
      <c r="J101" s="238"/>
      <c r="K101" s="239"/>
      <c r="L101" s="8">
        <v>771.32</v>
      </c>
      <c r="M101" s="240">
        <f t="shared" si="34"/>
        <v>771.32</v>
      </c>
      <c r="N101" s="71"/>
      <c r="O101" s="100"/>
      <c r="P101" s="9">
        <f t="shared" si="35"/>
        <v>29.370000000000005</v>
      </c>
      <c r="Q101" s="9">
        <f t="shared" si="36"/>
        <v>0</v>
      </c>
      <c r="R101" s="9">
        <f t="shared" si="37"/>
        <v>29.370000000000005</v>
      </c>
      <c r="S101" s="152">
        <v>46022</v>
      </c>
      <c r="T101" s="10"/>
      <c r="U101" s="23">
        <f t="shared" si="38"/>
        <v>1</v>
      </c>
      <c r="V101" s="11">
        <f t="shared" si="39"/>
        <v>800.69</v>
      </c>
      <c r="W101" s="11" t="str">
        <f t="shared" ca="1" si="40"/>
        <v/>
      </c>
      <c r="X101" s="8">
        <v>771.32</v>
      </c>
      <c r="Y101" s="9">
        <f t="shared" ca="1" si="41"/>
        <v>0</v>
      </c>
      <c r="Z101" s="70">
        <f t="shared" ca="1" si="42"/>
        <v>0</v>
      </c>
      <c r="AA101" s="71"/>
      <c r="AB101" s="108"/>
      <c r="AC101" s="9">
        <f t="shared" si="43"/>
        <v>0</v>
      </c>
      <c r="AD101" s="9">
        <f t="shared" ca="1" si="44"/>
        <v>0</v>
      </c>
      <c r="AE101" s="10"/>
      <c r="AF101" s="24">
        <v>0</v>
      </c>
      <c r="AG101" s="11">
        <v>0</v>
      </c>
      <c r="AH101" s="8">
        <v>0</v>
      </c>
      <c r="AI101" s="9">
        <v>0</v>
      </c>
      <c r="AJ101" s="9">
        <v>0</v>
      </c>
      <c r="AK101" s="10"/>
      <c r="AL101" s="11" t="str">
        <f t="shared" ca="1" si="45"/>
        <v/>
      </c>
      <c r="AM101" s="8">
        <v>771.32</v>
      </c>
      <c r="AN101" s="9" t="str">
        <f t="shared" ca="1" si="46"/>
        <v/>
      </c>
      <c r="AO101" s="9" t="str">
        <f t="shared" ca="1" si="47"/>
        <v/>
      </c>
      <c r="AP101" s="10"/>
      <c r="AQ101" s="25" t="str">
        <f t="shared" ca="1" si="48"/>
        <v/>
      </c>
      <c r="AR101" s="25">
        <f t="shared" si="49"/>
        <v>0</v>
      </c>
      <c r="AS101" s="25" t="str">
        <f t="shared" ca="1" si="50"/>
        <v/>
      </c>
      <c r="AT101" s="10"/>
      <c r="AU101" s="12">
        <v>800.69</v>
      </c>
      <c r="AV101" s="12" t="str">
        <f t="shared" ca="1" si="51"/>
        <v/>
      </c>
      <c r="AW101" s="12" t="str">
        <f t="shared" ca="1" si="52"/>
        <v/>
      </c>
      <c r="AX101" s="241"/>
      <c r="AY101" s="242"/>
      <c r="AZ101" s="241"/>
      <c r="BA101" s="241"/>
      <c r="BB101" s="243"/>
      <c r="BC101" s="242"/>
      <c r="BD101" s="242"/>
      <c r="BE101" s="241">
        <v>0</v>
      </c>
      <c r="BF101" s="241">
        <v>0</v>
      </c>
      <c r="BG101" s="241">
        <v>0</v>
      </c>
      <c r="BH101" s="241">
        <v>0</v>
      </c>
      <c r="BI101" s="241">
        <v>0</v>
      </c>
      <c r="BJ101" s="241">
        <v>0</v>
      </c>
      <c r="BK101" s="241">
        <v>0</v>
      </c>
      <c r="BL101" s="241"/>
      <c r="BM101" s="241">
        <v>3</v>
      </c>
      <c r="BN101" s="241">
        <v>0</v>
      </c>
      <c r="BO101" s="241">
        <v>29.370000000000005</v>
      </c>
      <c r="BP101" s="241"/>
      <c r="BQ101" s="241"/>
      <c r="BR101" s="241"/>
      <c r="BS101" s="241"/>
      <c r="BT101" s="294"/>
      <c r="BU101" s="294"/>
      <c r="BV101" s="294"/>
      <c r="BW101" s="294"/>
      <c r="BX101" s="241"/>
      <c r="BY101" s="241"/>
      <c r="BZ101" s="244"/>
      <c r="CA101" s="244"/>
      <c r="CB101" s="244"/>
      <c r="CC101" s="245"/>
      <c r="CD101" s="241">
        <v>0</v>
      </c>
      <c r="CE101" s="241">
        <v>0</v>
      </c>
      <c r="CF101" s="241">
        <v>0</v>
      </c>
      <c r="CG101" s="241">
        <v>0</v>
      </c>
      <c r="CH101" s="241">
        <v>0</v>
      </c>
      <c r="CI101" s="246" t="s">
        <v>634</v>
      </c>
      <c r="CJ101" s="247">
        <v>771.32</v>
      </c>
      <c r="CK101" s="247">
        <v>771.32</v>
      </c>
      <c r="CL101" s="247">
        <v>800.69</v>
      </c>
      <c r="CM101" s="247">
        <v>0</v>
      </c>
    </row>
    <row r="102" spans="1:91" x14ac:dyDescent="0.25">
      <c r="A102" s="231" t="s">
        <v>837</v>
      </c>
      <c r="B102" s="232" t="s">
        <v>838</v>
      </c>
      <c r="C102" s="232" t="s">
        <v>695</v>
      </c>
      <c r="D102" s="233"/>
      <c r="E102" s="234">
        <v>247539.61</v>
      </c>
      <c r="F102" s="235">
        <v>247539.61</v>
      </c>
      <c r="G102" s="236"/>
      <c r="H102" s="104"/>
      <c r="I102" s="237">
        <f t="shared" si="33"/>
        <v>247539.61</v>
      </c>
      <c r="J102" s="238"/>
      <c r="K102" s="239"/>
      <c r="L102" s="8">
        <v>236312.57</v>
      </c>
      <c r="M102" s="240">
        <f t="shared" si="34"/>
        <v>236312.57</v>
      </c>
      <c r="N102" s="71"/>
      <c r="O102" s="100"/>
      <c r="P102" s="9">
        <f t="shared" si="35"/>
        <v>11227.039999999979</v>
      </c>
      <c r="Q102" s="9">
        <f t="shared" si="36"/>
        <v>0</v>
      </c>
      <c r="R102" s="9">
        <f t="shared" si="37"/>
        <v>11227.039999999979</v>
      </c>
      <c r="S102" s="152">
        <v>46022</v>
      </c>
      <c r="T102" s="10"/>
      <c r="U102" s="23">
        <f t="shared" si="38"/>
        <v>1</v>
      </c>
      <c r="V102" s="11">
        <f t="shared" si="39"/>
        <v>247539.61</v>
      </c>
      <c r="W102" s="11" t="str">
        <f t="shared" ca="1" si="40"/>
        <v/>
      </c>
      <c r="X102" s="8">
        <v>236312.57</v>
      </c>
      <c r="Y102" s="9">
        <f t="shared" ca="1" si="41"/>
        <v>0</v>
      </c>
      <c r="Z102" s="70">
        <f t="shared" ca="1" si="42"/>
        <v>0</v>
      </c>
      <c r="AA102" s="71"/>
      <c r="AB102" s="108"/>
      <c r="AC102" s="9">
        <f t="shared" si="43"/>
        <v>0</v>
      </c>
      <c r="AD102" s="9">
        <f t="shared" ca="1" si="44"/>
        <v>0</v>
      </c>
      <c r="AE102" s="10"/>
      <c r="AF102" s="24">
        <v>0</v>
      </c>
      <c r="AG102" s="11">
        <v>0</v>
      </c>
      <c r="AH102" s="8">
        <v>0</v>
      </c>
      <c r="AI102" s="9">
        <v>0</v>
      </c>
      <c r="AJ102" s="9">
        <v>0</v>
      </c>
      <c r="AK102" s="10"/>
      <c r="AL102" s="11" t="str">
        <f t="shared" ca="1" si="45"/>
        <v/>
      </c>
      <c r="AM102" s="8">
        <v>236312.57</v>
      </c>
      <c r="AN102" s="9" t="str">
        <f t="shared" ca="1" si="46"/>
        <v/>
      </c>
      <c r="AO102" s="9" t="str">
        <f t="shared" ca="1" si="47"/>
        <v/>
      </c>
      <c r="AP102" s="10"/>
      <c r="AQ102" s="25" t="str">
        <f t="shared" ca="1" si="48"/>
        <v/>
      </c>
      <c r="AR102" s="25">
        <f t="shared" si="49"/>
        <v>0</v>
      </c>
      <c r="AS102" s="25" t="str">
        <f t="shared" ca="1" si="50"/>
        <v/>
      </c>
      <c r="AT102" s="10"/>
      <c r="AU102" s="12">
        <v>247539.61</v>
      </c>
      <c r="AV102" s="12" t="str">
        <f t="shared" ca="1" si="51"/>
        <v/>
      </c>
      <c r="AW102" s="12" t="str">
        <f t="shared" ca="1" si="52"/>
        <v/>
      </c>
      <c r="AX102" s="241"/>
      <c r="AY102" s="242"/>
      <c r="AZ102" s="241"/>
      <c r="BA102" s="241"/>
      <c r="BB102" s="243"/>
      <c r="BC102" s="242"/>
      <c r="BD102" s="242"/>
      <c r="BE102" s="241">
        <v>0</v>
      </c>
      <c r="BF102" s="241">
        <v>0</v>
      </c>
      <c r="BG102" s="241">
        <v>0</v>
      </c>
      <c r="BH102" s="241">
        <v>0</v>
      </c>
      <c r="BI102" s="241">
        <v>0</v>
      </c>
      <c r="BJ102" s="241">
        <v>0</v>
      </c>
      <c r="BK102" s="241">
        <v>0</v>
      </c>
      <c r="BL102" s="241"/>
      <c r="BM102" s="241">
        <v>3</v>
      </c>
      <c r="BN102" s="241">
        <v>0</v>
      </c>
      <c r="BO102" s="241">
        <v>8250</v>
      </c>
      <c r="BP102" s="241"/>
      <c r="BQ102" s="241"/>
      <c r="BR102" s="241"/>
      <c r="BS102" s="241"/>
      <c r="BT102" s="294"/>
      <c r="BU102" s="294"/>
      <c r="BV102" s="294"/>
      <c r="BW102" s="294"/>
      <c r="BX102" s="241"/>
      <c r="BY102" s="241"/>
      <c r="BZ102" s="244"/>
      <c r="CA102" s="244"/>
      <c r="CB102" s="244"/>
      <c r="CC102" s="245"/>
      <c r="CD102" s="241">
        <v>0</v>
      </c>
      <c r="CE102" s="241">
        <v>0</v>
      </c>
      <c r="CF102" s="241">
        <v>0</v>
      </c>
      <c r="CG102" s="241">
        <v>0</v>
      </c>
      <c r="CH102" s="241">
        <v>0</v>
      </c>
      <c r="CI102" s="246" t="s">
        <v>634</v>
      </c>
      <c r="CJ102" s="247">
        <v>236312.57</v>
      </c>
      <c r="CK102" s="247">
        <v>236312.57</v>
      </c>
      <c r="CL102" s="247">
        <v>247539.61</v>
      </c>
      <c r="CM102" s="247">
        <v>0</v>
      </c>
    </row>
    <row r="103" spans="1:91" x14ac:dyDescent="0.25">
      <c r="A103" s="231" t="s">
        <v>839</v>
      </c>
      <c r="B103" s="232" t="s">
        <v>840</v>
      </c>
      <c r="C103" s="232" t="s">
        <v>675</v>
      </c>
      <c r="D103" s="233"/>
      <c r="E103" s="234">
        <v>31296.85</v>
      </c>
      <c r="F103" s="235">
        <v>31296.85</v>
      </c>
      <c r="G103" s="236"/>
      <c r="H103" s="104"/>
      <c r="I103" s="237">
        <f t="shared" si="33"/>
        <v>31296.85</v>
      </c>
      <c r="J103" s="238"/>
      <c r="K103" s="239"/>
      <c r="L103" s="8">
        <v>25667.34</v>
      </c>
      <c r="M103" s="240">
        <f t="shared" si="34"/>
        <v>25667.34</v>
      </c>
      <c r="N103" s="71"/>
      <c r="O103" s="100"/>
      <c r="P103" s="9">
        <f t="shared" si="35"/>
        <v>5629.5099999999984</v>
      </c>
      <c r="Q103" s="9">
        <f t="shared" si="36"/>
        <v>0</v>
      </c>
      <c r="R103" s="9">
        <f t="shared" si="37"/>
        <v>5629.5099999999984</v>
      </c>
      <c r="S103" s="152">
        <v>46022</v>
      </c>
      <c r="T103" s="10"/>
      <c r="U103" s="23">
        <f t="shared" si="38"/>
        <v>1</v>
      </c>
      <c r="V103" s="11">
        <f t="shared" si="39"/>
        <v>31296.85</v>
      </c>
      <c r="W103" s="11" t="str">
        <f t="shared" ca="1" si="40"/>
        <v/>
      </c>
      <c r="X103" s="8">
        <v>25667.34</v>
      </c>
      <c r="Y103" s="9">
        <f t="shared" ca="1" si="41"/>
        <v>0</v>
      </c>
      <c r="Z103" s="70">
        <f t="shared" ca="1" si="42"/>
        <v>0</v>
      </c>
      <c r="AA103" s="71"/>
      <c r="AB103" s="108"/>
      <c r="AC103" s="9">
        <f t="shared" si="43"/>
        <v>0</v>
      </c>
      <c r="AD103" s="9">
        <f t="shared" ca="1" si="44"/>
        <v>0</v>
      </c>
      <c r="AE103" s="10"/>
      <c r="AF103" s="24">
        <v>0</v>
      </c>
      <c r="AG103" s="11">
        <v>0</v>
      </c>
      <c r="AH103" s="8">
        <v>0</v>
      </c>
      <c r="AI103" s="9">
        <v>0</v>
      </c>
      <c r="AJ103" s="9">
        <v>0</v>
      </c>
      <c r="AK103" s="10"/>
      <c r="AL103" s="11" t="str">
        <f t="shared" ca="1" si="45"/>
        <v/>
      </c>
      <c r="AM103" s="8">
        <v>25667.34</v>
      </c>
      <c r="AN103" s="9" t="str">
        <f t="shared" ca="1" si="46"/>
        <v/>
      </c>
      <c r="AO103" s="9" t="str">
        <f t="shared" ca="1" si="47"/>
        <v/>
      </c>
      <c r="AP103" s="10"/>
      <c r="AQ103" s="25" t="str">
        <f t="shared" ca="1" si="48"/>
        <v/>
      </c>
      <c r="AR103" s="25">
        <f t="shared" si="49"/>
        <v>0</v>
      </c>
      <c r="AS103" s="25" t="str">
        <f t="shared" ca="1" si="50"/>
        <v/>
      </c>
      <c r="AT103" s="10"/>
      <c r="AU103" s="12">
        <v>31296.85</v>
      </c>
      <c r="AV103" s="12" t="str">
        <f t="shared" ca="1" si="51"/>
        <v/>
      </c>
      <c r="AW103" s="12" t="str">
        <f t="shared" ca="1" si="52"/>
        <v/>
      </c>
      <c r="AX103" s="241"/>
      <c r="AY103" s="242"/>
      <c r="AZ103" s="241"/>
      <c r="BA103" s="241"/>
      <c r="BB103" s="243"/>
      <c r="BC103" s="242"/>
      <c r="BD103" s="242"/>
      <c r="BE103" s="241">
        <v>0</v>
      </c>
      <c r="BF103" s="241">
        <v>0</v>
      </c>
      <c r="BG103" s="241">
        <v>0</v>
      </c>
      <c r="BH103" s="241">
        <v>0</v>
      </c>
      <c r="BI103" s="241">
        <v>0</v>
      </c>
      <c r="BJ103" s="241">
        <v>0</v>
      </c>
      <c r="BK103" s="241">
        <v>0</v>
      </c>
      <c r="BL103" s="241"/>
      <c r="BM103" s="241">
        <v>3</v>
      </c>
      <c r="BN103" s="241">
        <v>0</v>
      </c>
      <c r="BO103" s="241">
        <v>4000</v>
      </c>
      <c r="BP103" s="241"/>
      <c r="BQ103" s="241"/>
      <c r="BR103" s="241"/>
      <c r="BS103" s="241"/>
      <c r="BT103" s="294"/>
      <c r="BU103" s="294"/>
      <c r="BV103" s="294"/>
      <c r="BW103" s="294"/>
      <c r="BX103" s="241"/>
      <c r="BY103" s="241"/>
      <c r="BZ103" s="244"/>
      <c r="CA103" s="244"/>
      <c r="CB103" s="244"/>
      <c r="CC103" s="245"/>
      <c r="CD103" s="241">
        <v>0</v>
      </c>
      <c r="CE103" s="241">
        <v>0</v>
      </c>
      <c r="CF103" s="241">
        <v>0</v>
      </c>
      <c r="CG103" s="241">
        <v>0</v>
      </c>
      <c r="CH103" s="241">
        <v>0</v>
      </c>
      <c r="CI103" s="246" t="s">
        <v>634</v>
      </c>
      <c r="CJ103" s="247">
        <v>25667.34</v>
      </c>
      <c r="CK103" s="247">
        <v>25667.34</v>
      </c>
      <c r="CL103" s="247">
        <v>31296.85</v>
      </c>
      <c r="CM103" s="247">
        <v>0</v>
      </c>
    </row>
    <row r="104" spans="1:91" x14ac:dyDescent="0.25">
      <c r="A104" s="231" t="s">
        <v>841</v>
      </c>
      <c r="B104" s="232" t="s">
        <v>842</v>
      </c>
      <c r="C104" s="232" t="s">
        <v>642</v>
      </c>
      <c r="D104" s="233"/>
      <c r="E104" s="234">
        <v>20123.71</v>
      </c>
      <c r="F104" s="235">
        <v>20123.71</v>
      </c>
      <c r="G104" s="236"/>
      <c r="H104" s="104"/>
      <c r="I104" s="237">
        <f t="shared" si="33"/>
        <v>20123.71</v>
      </c>
      <c r="J104" s="238"/>
      <c r="K104" s="239"/>
      <c r="L104" s="8">
        <v>17208.88</v>
      </c>
      <c r="M104" s="240">
        <f t="shared" si="34"/>
        <v>17208.88</v>
      </c>
      <c r="N104" s="71"/>
      <c r="O104" s="100"/>
      <c r="P104" s="9">
        <f t="shared" si="35"/>
        <v>2914.8299999999981</v>
      </c>
      <c r="Q104" s="9">
        <f t="shared" si="36"/>
        <v>0</v>
      </c>
      <c r="R104" s="9">
        <f t="shared" si="37"/>
        <v>2914.8299999999981</v>
      </c>
      <c r="S104" s="153">
        <v>46022</v>
      </c>
      <c r="T104" s="10"/>
      <c r="U104" s="23">
        <f t="shared" si="38"/>
        <v>1.0117863568111347</v>
      </c>
      <c r="V104" s="11">
        <f t="shared" si="39"/>
        <v>20360.8952264238</v>
      </c>
      <c r="W104" s="11" t="str">
        <f t="shared" ca="1" si="40"/>
        <v/>
      </c>
      <c r="X104" s="8">
        <v>17411.71</v>
      </c>
      <c r="Y104" s="9">
        <f t="shared" ca="1" si="41"/>
        <v>0</v>
      </c>
      <c r="Z104" s="70">
        <f t="shared" ca="1" si="42"/>
        <v>0</v>
      </c>
      <c r="AA104" s="71"/>
      <c r="AB104" s="108"/>
      <c r="AC104" s="9">
        <f t="shared" si="43"/>
        <v>0</v>
      </c>
      <c r="AD104" s="9">
        <f t="shared" ca="1" si="44"/>
        <v>0</v>
      </c>
      <c r="AE104" s="10"/>
      <c r="AF104" s="24">
        <v>0</v>
      </c>
      <c r="AG104" s="11">
        <v>0</v>
      </c>
      <c r="AH104" s="8">
        <v>0</v>
      </c>
      <c r="AI104" s="9">
        <v>0</v>
      </c>
      <c r="AJ104" s="9">
        <v>0</v>
      </c>
      <c r="AK104" s="10"/>
      <c r="AL104" s="11" t="str">
        <f t="shared" ca="1" si="45"/>
        <v/>
      </c>
      <c r="AM104" s="8">
        <v>17411.71</v>
      </c>
      <c r="AN104" s="9" t="str">
        <f t="shared" ca="1" si="46"/>
        <v/>
      </c>
      <c r="AO104" s="9" t="str">
        <f t="shared" ca="1" si="47"/>
        <v/>
      </c>
      <c r="AP104" s="10"/>
      <c r="AQ104" s="25" t="str">
        <f t="shared" ca="1" si="48"/>
        <v/>
      </c>
      <c r="AR104" s="25">
        <f t="shared" si="49"/>
        <v>-202.82999999999811</v>
      </c>
      <c r="AS104" s="25" t="str">
        <f t="shared" ca="1" si="50"/>
        <v/>
      </c>
      <c r="AT104" s="10"/>
      <c r="AU104" s="12">
        <v>20123.71</v>
      </c>
      <c r="AV104" s="12" t="str">
        <f t="shared" ca="1" si="51"/>
        <v/>
      </c>
      <c r="AW104" s="12" t="str">
        <f t="shared" ca="1" si="52"/>
        <v/>
      </c>
      <c r="AX104" s="241"/>
      <c r="AY104" s="242"/>
      <c r="AZ104" s="241"/>
      <c r="BA104" s="241"/>
      <c r="BB104" s="243"/>
      <c r="BC104" s="242"/>
      <c r="BD104" s="242"/>
      <c r="BE104" s="241">
        <v>0</v>
      </c>
      <c r="BF104" s="241">
        <v>0</v>
      </c>
      <c r="BG104" s="241">
        <v>0</v>
      </c>
      <c r="BH104" s="241">
        <v>0</v>
      </c>
      <c r="BI104" s="241">
        <v>0</v>
      </c>
      <c r="BJ104" s="241">
        <v>0</v>
      </c>
      <c r="BK104" s="241">
        <v>0</v>
      </c>
      <c r="BL104" s="241"/>
      <c r="BM104" s="241">
        <v>3</v>
      </c>
      <c r="BN104" s="241">
        <v>0</v>
      </c>
      <c r="BO104" s="241">
        <v>2942</v>
      </c>
      <c r="BP104" s="241"/>
      <c r="BQ104" s="241"/>
      <c r="BR104" s="241"/>
      <c r="BS104" s="241"/>
      <c r="BT104" s="294"/>
      <c r="BU104" s="294"/>
      <c r="BV104" s="294"/>
      <c r="BW104" s="294"/>
      <c r="BX104" s="241"/>
      <c r="BY104" s="241"/>
      <c r="BZ104" s="244"/>
      <c r="CA104" s="244"/>
      <c r="CB104" s="244"/>
      <c r="CC104" s="245"/>
      <c r="CD104" s="241">
        <v>0</v>
      </c>
      <c r="CE104" s="241">
        <v>0</v>
      </c>
      <c r="CF104" s="241">
        <v>0</v>
      </c>
      <c r="CG104" s="241">
        <v>0</v>
      </c>
      <c r="CH104" s="241">
        <v>0</v>
      </c>
      <c r="CI104" s="246" t="s">
        <v>634</v>
      </c>
      <c r="CJ104" s="247">
        <v>17411.71</v>
      </c>
      <c r="CK104" s="247">
        <v>17411.71</v>
      </c>
      <c r="CL104" s="247">
        <v>20123.71</v>
      </c>
      <c r="CM104" s="247">
        <v>0</v>
      </c>
    </row>
    <row r="105" spans="1:91" x14ac:dyDescent="0.25">
      <c r="A105" s="231" t="s">
        <v>843</v>
      </c>
      <c r="B105" s="232" t="s">
        <v>844</v>
      </c>
      <c r="C105" s="232" t="s">
        <v>675</v>
      </c>
      <c r="D105" s="233"/>
      <c r="E105" s="234">
        <v>8241.5499999999993</v>
      </c>
      <c r="F105" s="235">
        <v>8241.5499999999993</v>
      </c>
      <c r="G105" s="236"/>
      <c r="H105" s="104"/>
      <c r="I105" s="237">
        <f t="shared" si="33"/>
        <v>8241.5499999999993</v>
      </c>
      <c r="J105" s="238"/>
      <c r="K105" s="239"/>
      <c r="L105" s="8">
        <v>6965.65</v>
      </c>
      <c r="M105" s="240">
        <f t="shared" si="34"/>
        <v>6965.65</v>
      </c>
      <c r="N105" s="71"/>
      <c r="O105" s="100"/>
      <c r="P105" s="9">
        <f t="shared" si="35"/>
        <v>1275.8999999999996</v>
      </c>
      <c r="Q105" s="9">
        <f t="shared" si="36"/>
        <v>0</v>
      </c>
      <c r="R105" s="9">
        <f t="shared" si="37"/>
        <v>1275.8999999999996</v>
      </c>
      <c r="S105" s="153">
        <v>46022</v>
      </c>
      <c r="T105" s="10"/>
      <c r="U105" s="23">
        <f t="shared" si="38"/>
        <v>1</v>
      </c>
      <c r="V105" s="11">
        <f t="shared" si="39"/>
        <v>8241.5499999999993</v>
      </c>
      <c r="W105" s="11" t="str">
        <f t="shared" ca="1" si="40"/>
        <v/>
      </c>
      <c r="X105" s="8">
        <v>6965.65</v>
      </c>
      <c r="Y105" s="9">
        <f t="shared" ca="1" si="41"/>
        <v>0</v>
      </c>
      <c r="Z105" s="70">
        <f t="shared" ca="1" si="42"/>
        <v>0</v>
      </c>
      <c r="AA105" s="71"/>
      <c r="AB105" s="108"/>
      <c r="AC105" s="9">
        <f t="shared" si="43"/>
        <v>0</v>
      </c>
      <c r="AD105" s="9">
        <f t="shared" ca="1" si="44"/>
        <v>0</v>
      </c>
      <c r="AE105" s="10"/>
      <c r="AF105" s="24">
        <v>0</v>
      </c>
      <c r="AG105" s="11">
        <v>0</v>
      </c>
      <c r="AH105" s="8">
        <v>0</v>
      </c>
      <c r="AI105" s="9">
        <v>0</v>
      </c>
      <c r="AJ105" s="9">
        <v>0</v>
      </c>
      <c r="AK105" s="10"/>
      <c r="AL105" s="11" t="str">
        <f t="shared" ca="1" si="45"/>
        <v/>
      </c>
      <c r="AM105" s="8">
        <v>6965.65</v>
      </c>
      <c r="AN105" s="9" t="str">
        <f t="shared" ca="1" si="46"/>
        <v/>
      </c>
      <c r="AO105" s="9" t="str">
        <f t="shared" ca="1" si="47"/>
        <v/>
      </c>
      <c r="AP105" s="10"/>
      <c r="AQ105" s="25" t="str">
        <f t="shared" ca="1" si="48"/>
        <v/>
      </c>
      <c r="AR105" s="25">
        <f t="shared" si="49"/>
        <v>0</v>
      </c>
      <c r="AS105" s="25" t="str">
        <f t="shared" ca="1" si="50"/>
        <v/>
      </c>
      <c r="AT105" s="10"/>
      <c r="AU105" s="12">
        <v>8241.5499999999993</v>
      </c>
      <c r="AV105" s="12" t="str">
        <f t="shared" ca="1" si="51"/>
        <v/>
      </c>
      <c r="AW105" s="12" t="str">
        <f t="shared" ca="1" si="52"/>
        <v/>
      </c>
      <c r="AX105" s="241"/>
      <c r="AY105" s="242"/>
      <c r="AZ105" s="241"/>
      <c r="BA105" s="241"/>
      <c r="BB105" s="243"/>
      <c r="BC105" s="242"/>
      <c r="BD105" s="242"/>
      <c r="BE105" s="241">
        <v>0</v>
      </c>
      <c r="BF105" s="241">
        <v>0</v>
      </c>
      <c r="BG105" s="241">
        <v>0</v>
      </c>
      <c r="BH105" s="241">
        <v>0</v>
      </c>
      <c r="BI105" s="241">
        <v>0</v>
      </c>
      <c r="BJ105" s="241">
        <v>0</v>
      </c>
      <c r="BK105" s="241">
        <v>0</v>
      </c>
      <c r="BL105" s="241"/>
      <c r="BM105" s="241">
        <v>3</v>
      </c>
      <c r="BN105" s="241">
        <v>0</v>
      </c>
      <c r="BO105" s="241">
        <v>3500</v>
      </c>
      <c r="BP105" s="241"/>
      <c r="BQ105" s="241"/>
      <c r="BR105" s="241"/>
      <c r="BS105" s="241"/>
      <c r="BT105" s="294"/>
      <c r="BU105" s="294"/>
      <c r="BV105" s="294"/>
      <c r="BW105" s="294"/>
      <c r="BX105" s="241"/>
      <c r="BY105" s="241"/>
      <c r="BZ105" s="244"/>
      <c r="CA105" s="244"/>
      <c r="CB105" s="244"/>
      <c r="CC105" s="245"/>
      <c r="CD105" s="241">
        <v>0</v>
      </c>
      <c r="CE105" s="241">
        <v>0</v>
      </c>
      <c r="CF105" s="241">
        <v>0</v>
      </c>
      <c r="CG105" s="241">
        <v>0</v>
      </c>
      <c r="CH105" s="241">
        <v>0</v>
      </c>
      <c r="CI105" s="246" t="s">
        <v>634</v>
      </c>
      <c r="CJ105" s="247">
        <v>6965.65</v>
      </c>
      <c r="CK105" s="247">
        <v>6965.65</v>
      </c>
      <c r="CL105" s="247">
        <v>8241.5499999999993</v>
      </c>
      <c r="CM105" s="247">
        <v>0</v>
      </c>
    </row>
    <row r="106" spans="1:91" x14ac:dyDescent="0.25">
      <c r="A106" s="231"/>
      <c r="B106" s="120" t="s">
        <v>845</v>
      </c>
      <c r="C106" s="232"/>
      <c r="D106" s="233"/>
      <c r="E106" s="276">
        <f>SUM(E7:E105)/2</f>
        <v>158612654.08500013</v>
      </c>
      <c r="F106" s="266">
        <f>SUM(F7:F105)/2</f>
        <v>158612654.08500013</v>
      </c>
      <c r="G106" s="236"/>
      <c r="H106" s="104"/>
      <c r="I106" s="277">
        <f>SUM(I7:I105)/2</f>
        <v>154968873.0550001</v>
      </c>
      <c r="J106" s="238"/>
      <c r="K106" s="239"/>
      <c r="L106" s="270">
        <f>SUM(L7:L105)/2</f>
        <v>153983771.45999998</v>
      </c>
      <c r="M106" s="278">
        <f>SUM(M7:M105)/2</f>
        <v>150547663.20999998</v>
      </c>
      <c r="N106" s="71"/>
      <c r="O106" s="100"/>
      <c r="P106" s="268">
        <f>SUM(P7:P105)/2</f>
        <v>4421209.8449999979</v>
      </c>
      <c r="Q106" s="268">
        <f>SUM(Q7:Q105)/2</f>
        <v>7647557</v>
      </c>
      <c r="R106" s="268">
        <f>SUM(R7:R105)/2</f>
        <v>-3226347.1550000003</v>
      </c>
      <c r="S106" s="153"/>
      <c r="T106" s="10"/>
      <c r="U106" s="23" t="str">
        <f t="shared" si="38"/>
        <v/>
      </c>
      <c r="V106" s="269">
        <f>SUM(V7:V105)/2</f>
        <v>93714413.568883225</v>
      </c>
      <c r="W106" s="269">
        <f ca="1">SUM(W7:W105)/2</f>
        <v>0</v>
      </c>
      <c r="X106" s="270">
        <f>SUM(X7:X105)/2</f>
        <v>89022477.760000005</v>
      </c>
      <c r="Y106" s="268">
        <f ca="1">SUM(Y7:Y105)/2</f>
        <v>0</v>
      </c>
      <c r="Z106" s="279">
        <f ca="1">SUM(Z7:Z105)/2</f>
        <v>0</v>
      </c>
      <c r="AA106" s="71"/>
      <c r="AB106" s="108"/>
      <c r="AC106" s="268">
        <f>SUM(AC7:AC105)/2</f>
        <v>7647557</v>
      </c>
      <c r="AD106" s="268">
        <f ca="1">SUM(AD7:AD105)/2</f>
        <v>0</v>
      </c>
      <c r="AE106" s="10"/>
      <c r="AF106" s="24"/>
      <c r="AG106" s="269">
        <f>SUM(AG7:AG105)/2</f>
        <v>51631578.804999985</v>
      </c>
      <c r="AH106" s="270">
        <f>SUM(AH7:AH105)/2</f>
        <v>51631578.804999985</v>
      </c>
      <c r="AI106" s="268">
        <f>SUM(AI7:AI105)/2</f>
        <v>6355258.376626798</v>
      </c>
      <c r="AJ106" s="268">
        <f>SUM(AJ7:AJ105)/2</f>
        <v>912266.24000000011</v>
      </c>
      <c r="AK106" s="10"/>
      <c r="AL106" s="269">
        <f ca="1">SUM(AL7:AL105)/2</f>
        <v>0</v>
      </c>
      <c r="AM106" s="270">
        <f>SUM(AM7:AM105)/2</f>
        <v>37390898.954999983</v>
      </c>
      <c r="AN106" s="268">
        <f ca="1">SUM(AN7:AN105)/2</f>
        <v>0</v>
      </c>
      <c r="AO106" s="268">
        <f ca="1">SUM(AO7:AO105)/2</f>
        <v>0</v>
      </c>
      <c r="AP106" s="10"/>
      <c r="AQ106" s="280">
        <f ca="1">SUM(AQ7:AQ105)/2</f>
        <v>0</v>
      </c>
      <c r="AR106" s="280">
        <f>SUM(AR7:AR105)/2</f>
        <v>61525185.449999996</v>
      </c>
      <c r="AS106" s="280">
        <f ca="1">SUM(AS7:AS105)/2</f>
        <v>0</v>
      </c>
      <c r="AT106" s="10"/>
      <c r="AU106" s="281">
        <f>SUM(AU7:AU105)/2</f>
        <v>107634954.37999994</v>
      </c>
      <c r="AV106" s="281">
        <f ca="1">SUM(AV7:AV105)/2</f>
        <v>0</v>
      </c>
      <c r="AW106" s="281">
        <f ca="1">SUM(AW7:AW105)/2</f>
        <v>0</v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4"/>
      <c r="BU106" s="294"/>
      <c r="BV106" s="294"/>
      <c r="BW106" s="294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ref="AI71:AI134" si="53">IF(LEFT(B107,4)&lt;&gt;"    ","",AG107-AH107)</f>
        <v/>
      </c>
      <c r="AJ107" s="9"/>
      <c r="AK107" s="10"/>
      <c r="AL107" s="11" t="str">
        <f t="shared" si="45"/>
        <v/>
      </c>
      <c r="AM107" s="8" t="str">
        <f t="shared" ref="AM71:AM134" si="54">IF(LEFT(B107,4)&lt;&gt;"    ","",X107-AH107)</f>
        <v/>
      </c>
      <c r="AN107" s="9" t="str">
        <f t="shared" si="46"/>
        <v/>
      </c>
      <c r="AO107" s="9" t="str">
        <f t="shared" si="47"/>
        <v/>
      </c>
      <c r="AP107" s="10"/>
      <c r="AQ107" s="25" t="str">
        <f t="shared" si="48"/>
        <v/>
      </c>
      <c r="AR107" s="25">
        <f t="shared" si="49"/>
        <v>0</v>
      </c>
      <c r="AS107" s="25" t="str">
        <f t="shared" si="50"/>
        <v/>
      </c>
      <c r="AT107" s="10"/>
      <c r="AU107" s="12"/>
      <c r="AV107" s="12" t="str">
        <f t="shared" si="51"/>
        <v/>
      </c>
      <c r="AW107" s="12" t="str">
        <f t="shared" si="52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4"/>
      <c r="BU107" s="294"/>
      <c r="BV107" s="294"/>
      <c r="BW107" s="294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84"/>
      <c r="B108" s="282" t="s">
        <v>639</v>
      </c>
      <c r="C108" s="120"/>
      <c r="D108" s="265"/>
      <c r="E108" s="276">
        <f>SUMIF(BM8:BM108,1, E8:E108)</f>
        <v>110020821.29000001</v>
      </c>
      <c r="F108" s="266">
        <f>SUMIF(BM8:BM108,1, F8:F108)</f>
        <v>110020821.29000001</v>
      </c>
      <c r="G108" s="285"/>
      <c r="H108" s="104"/>
      <c r="I108" s="277">
        <f>SUMIF(BM8:BM108,1, I8:I108)</f>
        <v>106377040.25999999</v>
      </c>
      <c r="J108" s="286"/>
      <c r="K108" s="98"/>
      <c r="L108" s="270">
        <f>SUMIF(BM8:BM108,1, L8:L108)</f>
        <v>100655619.54000002</v>
      </c>
      <c r="M108" s="278">
        <f>SUMIF(BM8:BM108,1, M8:M108)</f>
        <v>97219511.290000021</v>
      </c>
      <c r="N108" s="287"/>
      <c r="O108" s="99"/>
      <c r="P108" s="268">
        <f>SUMIF(BM8:BM108,1, P8:P108)</f>
        <v>9157528.9700000007</v>
      </c>
      <c r="Q108" s="268">
        <f>SUMIF(BM8:BM108,1, Q8:Q108)</f>
        <v>7647557</v>
      </c>
      <c r="R108" s="268">
        <f>SUMIF(BM8:BM108,1, R8:R108)</f>
        <v>1509971.9700000002</v>
      </c>
      <c r="S108" s="301"/>
      <c r="T108" s="288"/>
      <c r="U108" s="289" t="str">
        <f t="shared" si="38"/>
        <v/>
      </c>
      <c r="V108" s="269">
        <f>SUMIF(BM8:BM108,1, V8:V108)</f>
        <v>51329911.110574119</v>
      </c>
      <c r="W108" s="269">
        <f ca="1">SUMIF(BM8:BM108,1, W8:W108)</f>
        <v>0</v>
      </c>
      <c r="X108" s="270">
        <f>SUMIF(BM8:BM108,1, X8:X108)</f>
        <v>46811066.169999994</v>
      </c>
      <c r="Y108" s="268">
        <f ca="1">SUMIF(BM8:BM108,1, Y8:Y108)</f>
        <v>0</v>
      </c>
      <c r="Z108" s="279">
        <f ca="1">SUMIF(BM8:BM108,1, Z8:Z108)</f>
        <v>0</v>
      </c>
      <c r="AA108" s="287"/>
      <c r="AB108" s="107"/>
      <c r="AC108" s="268">
        <f>SUMIF(BM8:BM108,1, AC8:AC108)</f>
        <v>7647557</v>
      </c>
      <c r="AD108" s="268">
        <f ca="1">SUMIF(BM8:BM108,1, AD8:AD108)</f>
        <v>0</v>
      </c>
      <c r="AE108" s="288"/>
      <c r="AF108" s="290"/>
      <c r="AG108" s="269">
        <f>SUMIF(BM8:BM108,1, AG8:AG108)</f>
        <v>13731886.559999997</v>
      </c>
      <c r="AH108" s="270">
        <f>SUMIF(BM8:BM108,1, AH8:AH108)</f>
        <v>13731886.559999997</v>
      </c>
      <c r="AI108" s="268">
        <f>SUMIF(BM8:BM108,1, AI8:AI108)</f>
        <v>-31630.817331259099</v>
      </c>
      <c r="AJ108" s="268">
        <f>SUMIF(BM8:BM108,1, AJ8:AJ108)</f>
        <v>912266.24000000011</v>
      </c>
      <c r="AK108" s="288"/>
      <c r="AL108" s="269">
        <f ca="1">SUMIF(BM8:BM108,1, AL8:AL108)</f>
        <v>0</v>
      </c>
      <c r="AM108" s="270">
        <f>SUMIF(BM8:BM108,1, AM8:AM108)</f>
        <v>33079179.609999999</v>
      </c>
      <c r="AN108" s="268">
        <f ca="1">SUMIF(BM8:BM108,1, AN8:AN108)</f>
        <v>0</v>
      </c>
      <c r="AO108" s="268">
        <f ca="1">SUMIF(BM8:BM108,1, AO8:AO108)</f>
        <v>0</v>
      </c>
      <c r="AP108" s="288"/>
      <c r="AQ108" s="280">
        <f ca="1">SUMIF(BM8:BM108,1, AQ8:AQ108)</f>
        <v>0</v>
      </c>
      <c r="AR108" s="280">
        <f>SUMIF(BM8:BM108,1, AR8:AR108)</f>
        <v>50408445.11999999</v>
      </c>
      <c r="AS108" s="280">
        <f ca="1">SUMIF(BM8:BM108,1, AS8:AS108)</f>
        <v>0</v>
      </c>
      <c r="AT108" s="288"/>
      <c r="AU108" s="281">
        <f>SUMIF(BM8:BM108,1, AU8:AU108)</f>
        <v>58927838.570000008</v>
      </c>
      <c r="AV108" s="281">
        <f ca="1">SUMIF(BM8:BM108,1, AV8:AV108)</f>
        <v>0</v>
      </c>
      <c r="AW108" s="281">
        <f ca="1">SUMIF(BM8:BM108,1, AW8:AW108)</f>
        <v>0</v>
      </c>
      <c r="AX108" s="15"/>
      <c r="AY108" s="272"/>
      <c r="AZ108" s="15"/>
      <c r="BA108" s="15"/>
      <c r="BB108" s="273"/>
      <c r="BC108" s="272"/>
      <c r="BD108" s="272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295"/>
      <c r="BU108" s="295"/>
      <c r="BV108" s="295"/>
      <c r="BW108" s="295"/>
      <c r="BX108" s="15"/>
      <c r="BY108" s="15"/>
      <c r="BZ108" s="291"/>
      <c r="CA108" s="291"/>
      <c r="CB108" s="291"/>
      <c r="CC108" s="274"/>
      <c r="CD108" s="15"/>
      <c r="CE108" s="15"/>
      <c r="CF108" s="15"/>
      <c r="CG108" s="15"/>
      <c r="CH108" s="15"/>
      <c r="CI108" s="292"/>
      <c r="CJ108" s="275"/>
      <c r="CK108" s="275"/>
      <c r="CL108" s="275"/>
      <c r="CM108" s="275"/>
    </row>
    <row r="109" spans="1:91" x14ac:dyDescent="0.25">
      <c r="A109" s="284"/>
      <c r="B109" s="282" t="s">
        <v>640</v>
      </c>
      <c r="C109" s="120"/>
      <c r="D109" s="265"/>
      <c r="E109" s="276">
        <f>SUMIF(BM8:BM108,2, E8:E108)</f>
        <v>94554238</v>
      </c>
      <c r="F109" s="266">
        <f>SUMIF(BM8:BM108,2, F8:F108)</f>
        <v>94554238</v>
      </c>
      <c r="G109" s="285"/>
      <c r="H109" s="104"/>
      <c r="I109" s="277">
        <f>SUMIF(BM8:BM108,2, I8:I108)</f>
        <v>94554238</v>
      </c>
      <c r="J109" s="286"/>
      <c r="K109" s="98"/>
      <c r="L109" s="270">
        <f>SUMIF(BM8:BM108,2, L8:L108)</f>
        <v>102403703.45000002</v>
      </c>
      <c r="M109" s="278">
        <f>SUMIF(BM8:BM108,2, M8:M108)</f>
        <v>102403703.45000002</v>
      </c>
      <c r="N109" s="287"/>
      <c r="O109" s="99"/>
      <c r="P109" s="268">
        <f>SUMIF(BM8:BM108,2, P8:P108)</f>
        <v>-7849465.4500000039</v>
      </c>
      <c r="Q109" s="268">
        <f>SUMIF(BM8:BM108,2, Q8:Q108)</f>
        <v>0</v>
      </c>
      <c r="R109" s="268">
        <f>SUMIF(BM8:BM108,2, R8:R108)</f>
        <v>-7849465.4500000039</v>
      </c>
      <c r="S109" s="301"/>
      <c r="T109" s="288"/>
      <c r="U109" s="289" t="str">
        <f t="shared" si="38"/>
        <v/>
      </c>
      <c r="V109" s="269">
        <f>SUMIF(BM8:BM108,2, V8:V108)</f>
        <v>82167586.189645216</v>
      </c>
      <c r="W109" s="269">
        <f ca="1">SUMIF(BM8:BM108,2, W8:W108)</f>
        <v>0</v>
      </c>
      <c r="X109" s="270">
        <f>SUMIF(BM8:BM108,2, X8:X108)</f>
        <v>80189663.670000017</v>
      </c>
      <c r="Y109" s="268">
        <f ca="1">SUMIF(BM8:BM108,2, Y8:Y108)</f>
        <v>0</v>
      </c>
      <c r="Z109" s="279">
        <f ca="1">SUMIF(BM8:BM108,2, Z8:Z108)</f>
        <v>0</v>
      </c>
      <c r="AA109" s="287"/>
      <c r="AB109" s="107"/>
      <c r="AC109" s="268">
        <f>SUMIF(BM8:BM108,2, AC8:AC108)</f>
        <v>0</v>
      </c>
      <c r="AD109" s="268">
        <f ca="1">SUMIF(BM8:BM108,2, AD8:AD108)</f>
        <v>0</v>
      </c>
      <c r="AE109" s="288"/>
      <c r="AF109" s="290"/>
      <c r="AG109" s="269">
        <f>SUMIF(BM8:BM108,2, AG8:AG108)</f>
        <v>75164264.770000011</v>
      </c>
      <c r="AH109" s="270">
        <f>SUMIF(BM8:BM108,2, AH8:AH108)</f>
        <v>75164264.770000011</v>
      </c>
      <c r="AI109" s="268">
        <f>SUMIF(BM8:BM108,2, AI8:AI108)</f>
        <v>12368279.468429118</v>
      </c>
      <c r="AJ109" s="268">
        <f>SUMIF(BM8:BM108,2, AJ8:AJ108)</f>
        <v>0</v>
      </c>
      <c r="AK109" s="288"/>
      <c r="AL109" s="269">
        <f ca="1">SUMIF(BM8:BM108,2, AL8:AL108)</f>
        <v>0</v>
      </c>
      <c r="AM109" s="270">
        <f>SUMIF(BM8:BM108,2, AM8:AM108)</f>
        <v>5025398.8999999994</v>
      </c>
      <c r="AN109" s="268">
        <f ca="1">SUMIF(BM8:BM108,2, AN8:AN108)</f>
        <v>0</v>
      </c>
      <c r="AO109" s="268">
        <f ca="1">SUMIF(BM8:BM108,2, AO8:AO108)</f>
        <v>0</v>
      </c>
      <c r="AP109" s="288"/>
      <c r="AQ109" s="280">
        <f ca="1">SUMIF(BM8:BM108,2, AQ8:AQ108)</f>
        <v>0</v>
      </c>
      <c r="AR109" s="280">
        <f>SUMIF(BM8:BM108,2, AR8:AR108)</f>
        <v>22214039.780000001</v>
      </c>
      <c r="AS109" s="280">
        <f ca="1">SUMIF(BM8:BM108,2, AS8:AS108)</f>
        <v>0</v>
      </c>
      <c r="AT109" s="288"/>
      <c r="AU109" s="281">
        <f>SUMIF(BM8:BM108,2, AU8:AU108)</f>
        <v>94556479.140000001</v>
      </c>
      <c r="AV109" s="281">
        <f ca="1">SUMIF(BM8:BM108,2, AV8:AV108)</f>
        <v>0</v>
      </c>
      <c r="AW109" s="281">
        <f ca="1">SUMIF(BM8:BM108,2, AW8:AW108)</f>
        <v>0</v>
      </c>
      <c r="AX109" s="15"/>
      <c r="AY109" s="272"/>
      <c r="AZ109" s="15"/>
      <c r="BA109" s="15"/>
      <c r="BB109" s="273"/>
      <c r="BC109" s="272"/>
      <c r="BD109" s="272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295"/>
      <c r="BU109" s="295"/>
      <c r="BV109" s="295"/>
      <c r="BW109" s="295"/>
      <c r="BX109" s="15"/>
      <c r="BY109" s="15"/>
      <c r="BZ109" s="291"/>
      <c r="CA109" s="291"/>
      <c r="CB109" s="291"/>
      <c r="CC109" s="274"/>
      <c r="CD109" s="15"/>
      <c r="CE109" s="15"/>
      <c r="CF109" s="15"/>
      <c r="CG109" s="15"/>
      <c r="CH109" s="15"/>
      <c r="CI109" s="292"/>
      <c r="CJ109" s="275"/>
      <c r="CK109" s="275"/>
      <c r="CL109" s="275"/>
      <c r="CM109" s="275"/>
    </row>
    <row r="110" spans="1:91" x14ac:dyDescent="0.25">
      <c r="A110" s="284"/>
      <c r="B110" s="282" t="s">
        <v>638</v>
      </c>
      <c r="C110" s="120"/>
      <c r="D110" s="265"/>
      <c r="E110" s="276">
        <f>SUM(E8:E109)/4</f>
        <v>170103255.38625008</v>
      </c>
      <c r="F110" s="266">
        <f>SUM(F8:F109)/4</f>
        <v>170103255.38625008</v>
      </c>
      <c r="G110" s="285"/>
      <c r="H110" s="104"/>
      <c r="I110" s="277">
        <f>SUM(I8:I109)/4</f>
        <v>166459474.35625008</v>
      </c>
      <c r="J110" s="286"/>
      <c r="K110" s="98"/>
      <c r="L110" s="270">
        <f>SUM(L8:L109)/4</f>
        <v>166252659.3425</v>
      </c>
      <c r="M110" s="278">
        <f>SUM(M8:M109)/4</f>
        <v>162816551.0925</v>
      </c>
      <c r="N110" s="287"/>
      <c r="O110" s="99"/>
      <c r="P110" s="268">
        <f>SUM(P8:P109)/4</f>
        <v>3642923.2637499981</v>
      </c>
      <c r="Q110" s="268">
        <f>SUM(Q8:Q109)/4</f>
        <v>7647557</v>
      </c>
      <c r="R110" s="268">
        <f>SUM(R8:R109)/4</f>
        <v>-4004633.736250001</v>
      </c>
      <c r="S110" s="301"/>
      <c r="T110" s="288"/>
      <c r="U110" s="289" t="str">
        <f t="shared" si="38"/>
        <v/>
      </c>
      <c r="V110" s="269">
        <f>SUM(V8:V109)/4</f>
        <v>103660184.50171725</v>
      </c>
      <c r="W110" s="269">
        <f ca="1">SUM(W8:W109)/4</f>
        <v>0</v>
      </c>
      <c r="X110" s="270">
        <f>SUM(X8:X109)/4</f>
        <v>98517040.780000016</v>
      </c>
      <c r="Y110" s="268">
        <f ca="1">SUM(Y8:Y109)/4</f>
        <v>0</v>
      </c>
      <c r="Z110" s="279">
        <f ca="1">SUM(Z8:Z109)/4</f>
        <v>0</v>
      </c>
      <c r="AA110" s="287"/>
      <c r="AB110" s="107"/>
      <c r="AC110" s="268">
        <f>SUM(AC8:AC109)/4</f>
        <v>7647557</v>
      </c>
      <c r="AD110" s="268">
        <f ca="1">SUM(AD8:AD109)/4</f>
        <v>0</v>
      </c>
      <c r="AE110" s="288"/>
      <c r="AF110" s="290"/>
      <c r="AG110" s="269">
        <f>SUM(AG8:AG109)/4</f>
        <v>60947721.936249994</v>
      </c>
      <c r="AH110" s="270">
        <f>SUM(AH8:AH109)/4</f>
        <v>60947721.936249994</v>
      </c>
      <c r="AI110" s="268">
        <f>SUM(AI8:AI109)/4</f>
        <v>7850605.9452445637</v>
      </c>
      <c r="AJ110" s="268">
        <f>SUM(AJ8:AJ109)/4</f>
        <v>912266.24000000011</v>
      </c>
      <c r="AK110" s="288"/>
      <c r="AL110" s="269">
        <f ca="1">SUM(AL8:AL109)/4</f>
        <v>0</v>
      </c>
      <c r="AM110" s="270">
        <f>SUM(AM8:AM109)/4</f>
        <v>37569318.843749993</v>
      </c>
      <c r="AN110" s="268">
        <f ca="1">SUM(AN8:AN109)/4</f>
        <v>0</v>
      </c>
      <c r="AO110" s="268">
        <f ca="1">SUM(AO8:AO109)/4</f>
        <v>0</v>
      </c>
      <c r="AP110" s="288"/>
      <c r="AQ110" s="280">
        <f ca="1">SUM(AQ8:AQ109)/4</f>
        <v>0</v>
      </c>
      <c r="AR110" s="280">
        <f>SUM(AR8:AR109)/4</f>
        <v>64299510.312499993</v>
      </c>
      <c r="AS110" s="280">
        <f ca="1">SUM(AS8:AS109)/4</f>
        <v>0</v>
      </c>
      <c r="AT110" s="288"/>
      <c r="AU110" s="281">
        <f>SUM(AU8:AU109)/4</f>
        <v>119097295.21249995</v>
      </c>
      <c r="AV110" s="281">
        <f ca="1">SUM(AV8:AV109)/4</f>
        <v>0</v>
      </c>
      <c r="AW110" s="281">
        <f ca="1">SUM(AW8:AW109)/4</f>
        <v>0</v>
      </c>
      <c r="AX110" s="15"/>
      <c r="AY110" s="272"/>
      <c r="AZ110" s="15"/>
      <c r="BA110" s="15"/>
      <c r="BB110" s="273"/>
      <c r="BC110" s="272"/>
      <c r="BD110" s="272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295"/>
      <c r="BU110" s="295"/>
      <c r="BV110" s="295"/>
      <c r="BW110" s="295"/>
      <c r="BX110" s="15"/>
      <c r="BY110" s="15"/>
      <c r="BZ110" s="291"/>
      <c r="CA110" s="291"/>
      <c r="CB110" s="291"/>
      <c r="CC110" s="274"/>
      <c r="CD110" s="15"/>
      <c r="CE110" s="15"/>
      <c r="CF110" s="15"/>
      <c r="CG110" s="15"/>
      <c r="CH110" s="15"/>
      <c r="CI110" s="292"/>
      <c r="CJ110" s="275"/>
      <c r="CK110" s="275"/>
      <c r="CL110" s="275"/>
      <c r="CM110" s="275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53"/>
        <v/>
      </c>
      <c r="AJ111" s="9"/>
      <c r="AK111" s="10"/>
      <c r="AL111" s="11" t="str">
        <f t="shared" si="45"/>
        <v/>
      </c>
      <c r="AM111" s="8" t="str">
        <f t="shared" si="54"/>
        <v/>
      </c>
      <c r="AN111" s="9" t="str">
        <f t="shared" si="46"/>
        <v/>
      </c>
      <c r="AO111" s="9" t="str">
        <f t="shared" si="47"/>
        <v/>
      </c>
      <c r="AP111" s="10"/>
      <c r="AQ111" s="25" t="str">
        <f t="shared" si="48"/>
        <v/>
      </c>
      <c r="AR111" s="25">
        <f t="shared" si="49"/>
        <v>0</v>
      </c>
      <c r="AS111" s="25" t="str">
        <f t="shared" si="50"/>
        <v/>
      </c>
      <c r="AT111" s="10"/>
      <c r="AU111" s="12"/>
      <c r="AV111" s="12" t="str">
        <f t="shared" si="51"/>
        <v/>
      </c>
      <c r="AW111" s="12" t="str">
        <f t="shared" si="52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4"/>
      <c r="BU111" s="294"/>
      <c r="BV111" s="294"/>
      <c r="BW111" s="294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53"/>
        <v/>
      </c>
      <c r="AJ112" s="9"/>
      <c r="AK112" s="10"/>
      <c r="AL112" s="11" t="str">
        <f t="shared" si="45"/>
        <v/>
      </c>
      <c r="AM112" s="8" t="str">
        <f t="shared" si="54"/>
        <v/>
      </c>
      <c r="AN112" s="9" t="str">
        <f t="shared" si="46"/>
        <v/>
      </c>
      <c r="AO112" s="9" t="str">
        <f t="shared" si="47"/>
        <v/>
      </c>
      <c r="AP112" s="10"/>
      <c r="AQ112" s="25" t="str">
        <f t="shared" si="48"/>
        <v/>
      </c>
      <c r="AR112" s="25">
        <f t="shared" si="49"/>
        <v>0</v>
      </c>
      <c r="AS112" s="25" t="str">
        <f t="shared" si="50"/>
        <v/>
      </c>
      <c r="AT112" s="10"/>
      <c r="AU112" s="12"/>
      <c r="AV112" s="12" t="str">
        <f t="shared" si="51"/>
        <v/>
      </c>
      <c r="AW112" s="12" t="str">
        <f t="shared" si="52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4"/>
      <c r="BU112" s="294"/>
      <c r="BV112" s="294"/>
      <c r="BW112" s="294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53"/>
        <v/>
      </c>
      <c r="AJ113" s="9"/>
      <c r="AK113" s="10"/>
      <c r="AL113" s="11" t="str">
        <f t="shared" si="45"/>
        <v/>
      </c>
      <c r="AM113" s="8" t="str">
        <f t="shared" si="54"/>
        <v/>
      </c>
      <c r="AN113" s="9" t="str">
        <f t="shared" si="46"/>
        <v/>
      </c>
      <c r="AO113" s="9" t="str">
        <f t="shared" si="47"/>
        <v/>
      </c>
      <c r="AP113" s="10"/>
      <c r="AQ113" s="25" t="str">
        <f t="shared" si="48"/>
        <v/>
      </c>
      <c r="AR113" s="25">
        <f t="shared" si="49"/>
        <v>0</v>
      </c>
      <c r="AS113" s="25" t="str">
        <f t="shared" si="50"/>
        <v/>
      </c>
      <c r="AT113" s="10"/>
      <c r="AU113" s="12"/>
      <c r="AV113" s="12" t="str">
        <f t="shared" si="51"/>
        <v/>
      </c>
      <c r="AW113" s="12" t="str">
        <f t="shared" si="52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4"/>
      <c r="BU113" s="294"/>
      <c r="BV113" s="294"/>
      <c r="BW113" s="294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53"/>
        <v/>
      </c>
      <c r="AJ114" s="9"/>
      <c r="AK114" s="10"/>
      <c r="AL114" s="11" t="str">
        <f t="shared" si="45"/>
        <v/>
      </c>
      <c r="AM114" s="8" t="str">
        <f t="shared" si="54"/>
        <v/>
      </c>
      <c r="AN114" s="9" t="str">
        <f t="shared" si="46"/>
        <v/>
      </c>
      <c r="AO114" s="9" t="str">
        <f t="shared" si="47"/>
        <v/>
      </c>
      <c r="AP114" s="10"/>
      <c r="AQ114" s="25" t="str">
        <f t="shared" si="48"/>
        <v/>
      </c>
      <c r="AR114" s="25">
        <f t="shared" si="49"/>
        <v>0</v>
      </c>
      <c r="AS114" s="25" t="str">
        <f t="shared" si="50"/>
        <v/>
      </c>
      <c r="AT114" s="10"/>
      <c r="AU114" s="12"/>
      <c r="AV114" s="12" t="str">
        <f t="shared" si="51"/>
        <v/>
      </c>
      <c r="AW114" s="12" t="str">
        <f t="shared" si="52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4"/>
      <c r="BU114" s="294"/>
      <c r="BV114" s="294"/>
      <c r="BW114" s="294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53"/>
        <v/>
      </c>
      <c r="AJ115" s="9"/>
      <c r="AK115" s="10"/>
      <c r="AL115" s="11" t="str">
        <f t="shared" si="45"/>
        <v/>
      </c>
      <c r="AM115" s="8" t="str">
        <f t="shared" si="54"/>
        <v/>
      </c>
      <c r="AN115" s="9" t="str">
        <f t="shared" si="46"/>
        <v/>
      </c>
      <c r="AO115" s="9" t="str">
        <f t="shared" si="47"/>
        <v/>
      </c>
      <c r="AP115" s="10"/>
      <c r="AQ115" s="25" t="str">
        <f t="shared" si="48"/>
        <v/>
      </c>
      <c r="AR115" s="25">
        <f t="shared" si="49"/>
        <v>0</v>
      </c>
      <c r="AS115" s="25" t="str">
        <f t="shared" si="50"/>
        <v/>
      </c>
      <c r="AT115" s="10"/>
      <c r="AU115" s="12"/>
      <c r="AV115" s="12" t="str">
        <f t="shared" si="51"/>
        <v/>
      </c>
      <c r="AW115" s="12" t="str">
        <f t="shared" si="52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4"/>
      <c r="BU115" s="294"/>
      <c r="BV115" s="294"/>
      <c r="BW115" s="294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53"/>
        <v/>
      </c>
      <c r="AJ116" s="9"/>
      <c r="AK116" s="10"/>
      <c r="AL116" s="11" t="str">
        <f t="shared" si="45"/>
        <v/>
      </c>
      <c r="AM116" s="8" t="str">
        <f t="shared" si="54"/>
        <v/>
      </c>
      <c r="AN116" s="9" t="str">
        <f t="shared" si="46"/>
        <v/>
      </c>
      <c r="AO116" s="9" t="str">
        <f t="shared" si="47"/>
        <v/>
      </c>
      <c r="AP116" s="10"/>
      <c r="AQ116" s="25" t="str">
        <f t="shared" si="48"/>
        <v/>
      </c>
      <c r="AR116" s="25">
        <f t="shared" si="49"/>
        <v>0</v>
      </c>
      <c r="AS116" s="25" t="str">
        <f t="shared" si="50"/>
        <v/>
      </c>
      <c r="AT116" s="10"/>
      <c r="AU116" s="12"/>
      <c r="AV116" s="12" t="str">
        <f t="shared" si="51"/>
        <v/>
      </c>
      <c r="AW116" s="12" t="str">
        <f t="shared" si="52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4"/>
      <c r="BU116" s="294"/>
      <c r="BV116" s="294"/>
      <c r="BW116" s="294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53"/>
        <v/>
      </c>
      <c r="AJ117" s="9"/>
      <c r="AK117" s="10"/>
      <c r="AL117" s="11" t="str">
        <f t="shared" si="45"/>
        <v/>
      </c>
      <c r="AM117" s="8" t="str">
        <f t="shared" si="54"/>
        <v/>
      </c>
      <c r="AN117" s="9" t="str">
        <f t="shared" si="46"/>
        <v/>
      </c>
      <c r="AO117" s="9" t="str">
        <f t="shared" si="47"/>
        <v/>
      </c>
      <c r="AP117" s="10"/>
      <c r="AQ117" s="25" t="str">
        <f t="shared" si="48"/>
        <v/>
      </c>
      <c r="AR117" s="25">
        <f t="shared" si="49"/>
        <v>0</v>
      </c>
      <c r="AS117" s="25" t="str">
        <f t="shared" si="50"/>
        <v/>
      </c>
      <c r="AT117" s="10"/>
      <c r="AU117" s="12"/>
      <c r="AV117" s="12" t="str">
        <f t="shared" si="51"/>
        <v/>
      </c>
      <c r="AW117" s="12" t="str">
        <f t="shared" si="52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4"/>
      <c r="BU117" s="294"/>
      <c r="BV117" s="294"/>
      <c r="BW117" s="294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53"/>
        <v/>
      </c>
      <c r="AJ118" s="9"/>
      <c r="AK118" s="10"/>
      <c r="AL118" s="11" t="str">
        <f t="shared" si="45"/>
        <v/>
      </c>
      <c r="AM118" s="8" t="str">
        <f t="shared" si="54"/>
        <v/>
      </c>
      <c r="AN118" s="9" t="str">
        <f t="shared" si="46"/>
        <v/>
      </c>
      <c r="AO118" s="9" t="str">
        <f t="shared" si="47"/>
        <v/>
      </c>
      <c r="AP118" s="10"/>
      <c r="AQ118" s="25" t="str">
        <f t="shared" si="48"/>
        <v/>
      </c>
      <c r="AR118" s="25">
        <f t="shared" si="49"/>
        <v>0</v>
      </c>
      <c r="AS118" s="25" t="str">
        <f t="shared" si="50"/>
        <v/>
      </c>
      <c r="AT118" s="10"/>
      <c r="AU118" s="12"/>
      <c r="AV118" s="12" t="str">
        <f t="shared" si="51"/>
        <v/>
      </c>
      <c r="AW118" s="12" t="str">
        <f t="shared" si="52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4"/>
      <c r="BU118" s="294"/>
      <c r="BV118" s="294"/>
      <c r="BW118" s="294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53"/>
        <v/>
      </c>
      <c r="AJ119" s="9"/>
      <c r="AK119" s="10"/>
      <c r="AL119" s="11" t="str">
        <f t="shared" si="45"/>
        <v/>
      </c>
      <c r="AM119" s="8" t="str">
        <f t="shared" si="54"/>
        <v/>
      </c>
      <c r="AN119" s="9" t="str">
        <f t="shared" si="46"/>
        <v/>
      </c>
      <c r="AO119" s="9" t="str">
        <f t="shared" si="47"/>
        <v/>
      </c>
      <c r="AP119" s="10"/>
      <c r="AQ119" s="25" t="str">
        <f t="shared" si="48"/>
        <v/>
      </c>
      <c r="AR119" s="25">
        <f t="shared" si="49"/>
        <v>0</v>
      </c>
      <c r="AS119" s="25" t="str">
        <f t="shared" si="50"/>
        <v/>
      </c>
      <c r="AT119" s="10"/>
      <c r="AU119" s="12"/>
      <c r="AV119" s="12" t="str">
        <f t="shared" si="51"/>
        <v/>
      </c>
      <c r="AW119" s="12" t="str">
        <f t="shared" si="52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4"/>
      <c r="BU119" s="294"/>
      <c r="BV119" s="294"/>
      <c r="BW119" s="294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53"/>
        <v/>
      </c>
      <c r="AJ120" s="9"/>
      <c r="AK120" s="10"/>
      <c r="AL120" s="11" t="str">
        <f t="shared" si="45"/>
        <v/>
      </c>
      <c r="AM120" s="8" t="str">
        <f t="shared" si="54"/>
        <v/>
      </c>
      <c r="AN120" s="9" t="str">
        <f t="shared" si="46"/>
        <v/>
      </c>
      <c r="AO120" s="9" t="str">
        <f t="shared" si="47"/>
        <v/>
      </c>
      <c r="AP120" s="10"/>
      <c r="AQ120" s="25" t="str">
        <f t="shared" si="48"/>
        <v/>
      </c>
      <c r="AR120" s="25">
        <f t="shared" si="49"/>
        <v>0</v>
      </c>
      <c r="AS120" s="25" t="str">
        <f t="shared" si="50"/>
        <v/>
      </c>
      <c r="AT120" s="10"/>
      <c r="AU120" s="12"/>
      <c r="AV120" s="12" t="str">
        <f t="shared" si="51"/>
        <v/>
      </c>
      <c r="AW120" s="12" t="str">
        <f t="shared" si="52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4"/>
      <c r="BU120" s="294"/>
      <c r="BV120" s="294"/>
      <c r="BW120" s="294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53"/>
        <v/>
      </c>
      <c r="AJ121" s="9"/>
      <c r="AK121" s="10"/>
      <c r="AL121" s="11" t="str">
        <f t="shared" si="45"/>
        <v/>
      </c>
      <c r="AM121" s="8" t="str">
        <f t="shared" si="54"/>
        <v/>
      </c>
      <c r="AN121" s="9" t="str">
        <f t="shared" si="46"/>
        <v/>
      </c>
      <c r="AO121" s="9" t="str">
        <f t="shared" si="47"/>
        <v/>
      </c>
      <c r="AP121" s="10"/>
      <c r="AQ121" s="25" t="str">
        <f t="shared" si="48"/>
        <v/>
      </c>
      <c r="AR121" s="25">
        <f t="shared" si="49"/>
        <v>0</v>
      </c>
      <c r="AS121" s="25" t="str">
        <f t="shared" si="50"/>
        <v/>
      </c>
      <c r="AT121" s="10"/>
      <c r="AU121" s="12"/>
      <c r="AV121" s="12" t="str">
        <f t="shared" si="51"/>
        <v/>
      </c>
      <c r="AW121" s="12" t="str">
        <f t="shared" si="52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4"/>
      <c r="BU121" s="294"/>
      <c r="BV121" s="294"/>
      <c r="BW121" s="294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53"/>
        <v/>
      </c>
      <c r="AJ122" s="9"/>
      <c r="AK122" s="10"/>
      <c r="AL122" s="11" t="str">
        <f t="shared" si="45"/>
        <v/>
      </c>
      <c r="AM122" s="8" t="str">
        <f t="shared" si="54"/>
        <v/>
      </c>
      <c r="AN122" s="9" t="str">
        <f t="shared" si="46"/>
        <v/>
      </c>
      <c r="AO122" s="9" t="str">
        <f t="shared" si="47"/>
        <v/>
      </c>
      <c r="AP122" s="10"/>
      <c r="AQ122" s="25" t="str">
        <f t="shared" si="48"/>
        <v/>
      </c>
      <c r="AR122" s="25">
        <f t="shared" si="49"/>
        <v>0</v>
      </c>
      <c r="AS122" s="25" t="str">
        <f t="shared" si="50"/>
        <v/>
      </c>
      <c r="AT122" s="10"/>
      <c r="AU122" s="12"/>
      <c r="AV122" s="12" t="str">
        <f t="shared" si="51"/>
        <v/>
      </c>
      <c r="AW122" s="12" t="str">
        <f t="shared" si="52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4"/>
      <c r="BU122" s="294"/>
      <c r="BV122" s="294"/>
      <c r="BW122" s="294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53"/>
        <v/>
      </c>
      <c r="AJ123" s="9"/>
      <c r="AK123" s="10"/>
      <c r="AL123" s="11" t="str">
        <f t="shared" si="45"/>
        <v/>
      </c>
      <c r="AM123" s="8" t="str">
        <f t="shared" si="54"/>
        <v/>
      </c>
      <c r="AN123" s="9" t="str">
        <f t="shared" si="46"/>
        <v/>
      </c>
      <c r="AO123" s="9" t="str">
        <f t="shared" si="47"/>
        <v/>
      </c>
      <c r="AP123" s="10"/>
      <c r="AQ123" s="25" t="str">
        <f t="shared" si="48"/>
        <v/>
      </c>
      <c r="AR123" s="25">
        <f t="shared" si="49"/>
        <v>0</v>
      </c>
      <c r="AS123" s="25" t="str">
        <f t="shared" si="50"/>
        <v/>
      </c>
      <c r="AT123" s="10"/>
      <c r="AU123" s="12"/>
      <c r="AV123" s="12" t="str">
        <f t="shared" si="51"/>
        <v/>
      </c>
      <c r="AW123" s="12" t="str">
        <f t="shared" si="52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4"/>
      <c r="BU123" s="294"/>
      <c r="BV123" s="294"/>
      <c r="BW123" s="294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53"/>
        <v/>
      </c>
      <c r="AJ124" s="9"/>
      <c r="AK124" s="10"/>
      <c r="AL124" s="11" t="str">
        <f t="shared" si="45"/>
        <v/>
      </c>
      <c r="AM124" s="8" t="str">
        <f t="shared" si="54"/>
        <v/>
      </c>
      <c r="AN124" s="9" t="str">
        <f t="shared" si="46"/>
        <v/>
      </c>
      <c r="AO124" s="9" t="str">
        <f t="shared" si="47"/>
        <v/>
      </c>
      <c r="AP124" s="10"/>
      <c r="AQ124" s="25" t="str">
        <f t="shared" si="48"/>
        <v/>
      </c>
      <c r="AR124" s="25">
        <f t="shared" si="49"/>
        <v>0</v>
      </c>
      <c r="AS124" s="25" t="str">
        <f t="shared" si="50"/>
        <v/>
      </c>
      <c r="AT124" s="10"/>
      <c r="AU124" s="12"/>
      <c r="AV124" s="12" t="str">
        <f t="shared" si="51"/>
        <v/>
      </c>
      <c r="AW124" s="12" t="str">
        <f t="shared" si="52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4"/>
      <c r="BU124" s="294"/>
      <c r="BV124" s="294"/>
      <c r="BW124" s="294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53"/>
        <v/>
      </c>
      <c r="AJ125" s="9"/>
      <c r="AK125" s="10"/>
      <c r="AL125" s="11" t="str">
        <f t="shared" si="45"/>
        <v/>
      </c>
      <c r="AM125" s="8" t="str">
        <f t="shared" si="54"/>
        <v/>
      </c>
      <c r="AN125" s="9" t="str">
        <f t="shared" si="46"/>
        <v/>
      </c>
      <c r="AO125" s="9" t="str">
        <f t="shared" si="47"/>
        <v/>
      </c>
      <c r="AP125" s="10"/>
      <c r="AQ125" s="25" t="str">
        <f t="shared" si="48"/>
        <v/>
      </c>
      <c r="AR125" s="25">
        <f t="shared" si="49"/>
        <v>0</v>
      </c>
      <c r="AS125" s="25" t="str">
        <f t="shared" si="50"/>
        <v/>
      </c>
      <c r="AT125" s="10"/>
      <c r="AU125" s="12"/>
      <c r="AV125" s="12" t="str">
        <f t="shared" si="51"/>
        <v/>
      </c>
      <c r="AW125" s="12" t="str">
        <f t="shared" si="52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4"/>
      <c r="BU125" s="294"/>
      <c r="BV125" s="294"/>
      <c r="BW125" s="294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53"/>
        <v/>
      </c>
      <c r="AJ126" s="9"/>
      <c r="AK126" s="10"/>
      <c r="AL126" s="11" t="str">
        <f t="shared" si="45"/>
        <v/>
      </c>
      <c r="AM126" s="8" t="str">
        <f t="shared" si="54"/>
        <v/>
      </c>
      <c r="AN126" s="9" t="str">
        <f t="shared" si="46"/>
        <v/>
      </c>
      <c r="AO126" s="9" t="str">
        <f t="shared" si="47"/>
        <v/>
      </c>
      <c r="AP126" s="10"/>
      <c r="AQ126" s="25" t="str">
        <f t="shared" si="48"/>
        <v/>
      </c>
      <c r="AR126" s="25">
        <f t="shared" si="49"/>
        <v>0</v>
      </c>
      <c r="AS126" s="25" t="str">
        <f t="shared" si="50"/>
        <v/>
      </c>
      <c r="AT126" s="10"/>
      <c r="AU126" s="12"/>
      <c r="AV126" s="12" t="str">
        <f t="shared" si="51"/>
        <v/>
      </c>
      <c r="AW126" s="12" t="str">
        <f t="shared" si="52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4"/>
      <c r="BU126" s="294"/>
      <c r="BV126" s="294"/>
      <c r="BW126" s="294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53"/>
        <v/>
      </c>
      <c r="AJ127" s="9"/>
      <c r="AK127" s="10"/>
      <c r="AL127" s="11" t="str">
        <f t="shared" si="45"/>
        <v/>
      </c>
      <c r="AM127" s="8" t="str">
        <f t="shared" si="54"/>
        <v/>
      </c>
      <c r="AN127" s="9" t="str">
        <f t="shared" si="46"/>
        <v/>
      </c>
      <c r="AO127" s="9" t="str">
        <f t="shared" si="47"/>
        <v/>
      </c>
      <c r="AP127" s="10"/>
      <c r="AQ127" s="25" t="str">
        <f t="shared" si="48"/>
        <v/>
      </c>
      <c r="AR127" s="25">
        <f t="shared" si="49"/>
        <v>0</v>
      </c>
      <c r="AS127" s="25" t="str">
        <f t="shared" si="50"/>
        <v/>
      </c>
      <c r="AT127" s="10"/>
      <c r="AU127" s="12"/>
      <c r="AV127" s="12" t="str">
        <f t="shared" si="51"/>
        <v/>
      </c>
      <c r="AW127" s="12" t="str">
        <f t="shared" si="52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4"/>
      <c r="BU127" s="294"/>
      <c r="BV127" s="294"/>
      <c r="BW127" s="294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53"/>
        <v/>
      </c>
      <c r="AJ128" s="9"/>
      <c r="AK128" s="10"/>
      <c r="AL128" s="11" t="str">
        <f t="shared" si="45"/>
        <v/>
      </c>
      <c r="AM128" s="8" t="str">
        <f t="shared" si="54"/>
        <v/>
      </c>
      <c r="AN128" s="9" t="str">
        <f t="shared" si="46"/>
        <v/>
      </c>
      <c r="AO128" s="9" t="str">
        <f t="shared" si="47"/>
        <v/>
      </c>
      <c r="AP128" s="10"/>
      <c r="AQ128" s="25" t="str">
        <f t="shared" si="48"/>
        <v/>
      </c>
      <c r="AR128" s="25">
        <f t="shared" si="49"/>
        <v>0</v>
      </c>
      <c r="AS128" s="25" t="str">
        <f t="shared" si="50"/>
        <v/>
      </c>
      <c r="AT128" s="10"/>
      <c r="AU128" s="12"/>
      <c r="AV128" s="12" t="str">
        <f t="shared" si="51"/>
        <v/>
      </c>
      <c r="AW128" s="12" t="str">
        <f t="shared" si="52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4"/>
      <c r="BU128" s="294"/>
      <c r="BV128" s="294"/>
      <c r="BW128" s="294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53"/>
        <v/>
      </c>
      <c r="AJ129" s="9"/>
      <c r="AK129" s="10"/>
      <c r="AL129" s="11" t="str">
        <f t="shared" si="45"/>
        <v/>
      </c>
      <c r="AM129" s="8" t="str">
        <f t="shared" si="54"/>
        <v/>
      </c>
      <c r="AN129" s="9" t="str">
        <f t="shared" si="46"/>
        <v/>
      </c>
      <c r="AO129" s="9" t="str">
        <f t="shared" si="47"/>
        <v/>
      </c>
      <c r="AP129" s="10"/>
      <c r="AQ129" s="25" t="str">
        <f t="shared" si="48"/>
        <v/>
      </c>
      <c r="AR129" s="25">
        <f t="shared" si="49"/>
        <v>0</v>
      </c>
      <c r="AS129" s="25" t="str">
        <f t="shared" si="50"/>
        <v/>
      </c>
      <c r="AT129" s="10"/>
      <c r="AU129" s="12"/>
      <c r="AV129" s="12" t="str">
        <f t="shared" si="51"/>
        <v/>
      </c>
      <c r="AW129" s="12" t="str">
        <f t="shared" si="52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4"/>
      <c r="BU129" s="294"/>
      <c r="BV129" s="294"/>
      <c r="BW129" s="294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53"/>
        <v/>
      </c>
      <c r="AJ130" s="9"/>
      <c r="AK130" s="10"/>
      <c r="AL130" s="11" t="str">
        <f t="shared" si="45"/>
        <v/>
      </c>
      <c r="AM130" s="8" t="str">
        <f t="shared" si="54"/>
        <v/>
      </c>
      <c r="AN130" s="9" t="str">
        <f t="shared" si="46"/>
        <v/>
      </c>
      <c r="AO130" s="9" t="str">
        <f t="shared" si="47"/>
        <v/>
      </c>
      <c r="AP130" s="10"/>
      <c r="AQ130" s="25" t="str">
        <f t="shared" si="48"/>
        <v/>
      </c>
      <c r="AR130" s="25">
        <f t="shared" si="49"/>
        <v>0</v>
      </c>
      <c r="AS130" s="25" t="str">
        <f t="shared" si="50"/>
        <v/>
      </c>
      <c r="AT130" s="10"/>
      <c r="AU130" s="12"/>
      <c r="AV130" s="12" t="str">
        <f t="shared" si="51"/>
        <v/>
      </c>
      <c r="AW130" s="12" t="str">
        <f t="shared" si="52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4"/>
      <c r="BU130" s="294"/>
      <c r="BV130" s="294"/>
      <c r="BW130" s="294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53"/>
        <v/>
      </c>
      <c r="AJ131" s="9"/>
      <c r="AK131" s="10"/>
      <c r="AL131" s="11" t="str">
        <f t="shared" si="45"/>
        <v/>
      </c>
      <c r="AM131" s="8" t="str">
        <f t="shared" si="54"/>
        <v/>
      </c>
      <c r="AN131" s="9" t="str">
        <f t="shared" si="46"/>
        <v/>
      </c>
      <c r="AO131" s="9" t="str">
        <f t="shared" si="47"/>
        <v/>
      </c>
      <c r="AP131" s="10"/>
      <c r="AQ131" s="25" t="str">
        <f t="shared" si="48"/>
        <v/>
      </c>
      <c r="AR131" s="25">
        <f t="shared" si="49"/>
        <v>0</v>
      </c>
      <c r="AS131" s="25" t="str">
        <f t="shared" si="50"/>
        <v/>
      </c>
      <c r="AT131" s="10"/>
      <c r="AU131" s="12"/>
      <c r="AV131" s="12" t="str">
        <f t="shared" si="51"/>
        <v/>
      </c>
      <c r="AW131" s="12" t="str">
        <f t="shared" si="52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4"/>
      <c r="BU131" s="294"/>
      <c r="BV131" s="294"/>
      <c r="BW131" s="294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53"/>
        <v/>
      </c>
      <c r="AJ132" s="9"/>
      <c r="AK132" s="10"/>
      <c r="AL132" s="11" t="str">
        <f t="shared" si="45"/>
        <v/>
      </c>
      <c r="AM132" s="8" t="str">
        <f t="shared" si="54"/>
        <v/>
      </c>
      <c r="AN132" s="9" t="str">
        <f t="shared" si="46"/>
        <v/>
      </c>
      <c r="AO132" s="9" t="str">
        <f t="shared" si="47"/>
        <v/>
      </c>
      <c r="AP132" s="10"/>
      <c r="AQ132" s="25" t="str">
        <f t="shared" si="48"/>
        <v/>
      </c>
      <c r="AR132" s="25">
        <f t="shared" si="49"/>
        <v>0</v>
      </c>
      <c r="AS132" s="25" t="str">
        <f t="shared" si="50"/>
        <v/>
      </c>
      <c r="AT132" s="10"/>
      <c r="AU132" s="12"/>
      <c r="AV132" s="12" t="str">
        <f t="shared" si="51"/>
        <v/>
      </c>
      <c r="AW132" s="12" t="str">
        <f t="shared" si="52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4"/>
      <c r="BU132" s="294"/>
      <c r="BV132" s="294"/>
      <c r="BW132" s="294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53"/>
        <v/>
      </c>
      <c r="AJ133" s="9"/>
      <c r="AK133" s="10"/>
      <c r="AL133" s="11" t="str">
        <f t="shared" si="45"/>
        <v/>
      </c>
      <c r="AM133" s="8" t="str">
        <f t="shared" si="54"/>
        <v/>
      </c>
      <c r="AN133" s="9" t="str">
        <f t="shared" si="46"/>
        <v/>
      </c>
      <c r="AO133" s="9" t="str">
        <f t="shared" si="47"/>
        <v/>
      </c>
      <c r="AP133" s="10"/>
      <c r="AQ133" s="25" t="str">
        <f t="shared" si="48"/>
        <v/>
      </c>
      <c r="AR133" s="25">
        <f t="shared" si="49"/>
        <v>0</v>
      </c>
      <c r="AS133" s="25" t="str">
        <f t="shared" si="50"/>
        <v/>
      </c>
      <c r="AT133" s="10"/>
      <c r="AU133" s="12"/>
      <c r="AV133" s="12" t="str">
        <f t="shared" si="51"/>
        <v/>
      </c>
      <c r="AW133" s="12" t="str">
        <f t="shared" si="52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4"/>
      <c r="BU133" s="294"/>
      <c r="BV133" s="294"/>
      <c r="BW133" s="294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53"/>
        <v/>
      </c>
      <c r="AJ134" s="9"/>
      <c r="AK134" s="10"/>
      <c r="AL134" s="11" t="str">
        <f t="shared" si="45"/>
        <v/>
      </c>
      <c r="AM134" s="8" t="str">
        <f t="shared" si="54"/>
        <v/>
      </c>
      <c r="AN134" s="9" t="str">
        <f t="shared" si="46"/>
        <v/>
      </c>
      <c r="AO134" s="9" t="str">
        <f t="shared" si="47"/>
        <v/>
      </c>
      <c r="AP134" s="10"/>
      <c r="AQ134" s="25" t="str">
        <f t="shared" si="48"/>
        <v/>
      </c>
      <c r="AR134" s="25">
        <f t="shared" si="49"/>
        <v>0</v>
      </c>
      <c r="AS134" s="25" t="str">
        <f t="shared" si="50"/>
        <v/>
      </c>
      <c r="AT134" s="10"/>
      <c r="AU134" s="12"/>
      <c r="AV134" s="12" t="str">
        <f t="shared" si="51"/>
        <v/>
      </c>
      <c r="AW134" s="12" t="str">
        <f t="shared" si="52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4"/>
      <c r="BU134" s="294"/>
      <c r="BV134" s="294"/>
      <c r="BW134" s="294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4"/>
      <c r="BU135" s="294"/>
      <c r="BV135" s="294"/>
      <c r="BW135" s="294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4"/>
      <c r="BU136" s="294"/>
      <c r="BV136" s="294"/>
      <c r="BW136" s="294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4"/>
      <c r="BU137" s="294"/>
      <c r="BV137" s="294"/>
      <c r="BW137" s="294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4"/>
      <c r="BU138" s="294"/>
      <c r="BV138" s="294"/>
      <c r="BW138" s="294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4"/>
      <c r="BU139" s="294"/>
      <c r="BV139" s="294"/>
      <c r="BW139" s="294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4"/>
      <c r="BU140" s="294"/>
      <c r="BV140" s="294"/>
      <c r="BW140" s="294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4"/>
      <c r="BU141" s="294"/>
      <c r="BV141" s="294"/>
      <c r="BW141" s="294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4"/>
      <c r="BU142" s="294"/>
      <c r="BV142" s="294"/>
      <c r="BW142" s="294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4"/>
      <c r="BU143" s="294"/>
      <c r="BV143" s="294"/>
      <c r="BW143" s="294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4"/>
      <c r="BU144" s="294"/>
      <c r="BV144" s="294"/>
      <c r="BW144" s="294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4"/>
      <c r="BU145" s="294"/>
      <c r="BV145" s="294"/>
      <c r="BW145" s="294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4"/>
      <c r="BU146" s="294"/>
      <c r="BV146" s="294"/>
      <c r="BW146" s="294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4"/>
      <c r="BU147" s="294"/>
      <c r="BV147" s="294"/>
      <c r="BW147" s="294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4"/>
      <c r="BU148" s="294"/>
      <c r="BV148" s="294"/>
      <c r="BW148" s="294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4"/>
      <c r="BU149" s="294"/>
      <c r="BV149" s="294"/>
      <c r="BW149" s="294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4"/>
      <c r="BU150" s="294"/>
      <c r="BV150" s="294"/>
      <c r="BW150" s="294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4"/>
      <c r="BU151" s="294"/>
      <c r="BV151" s="294"/>
      <c r="BW151" s="294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4"/>
      <c r="BU152" s="294"/>
      <c r="BV152" s="294"/>
      <c r="BW152" s="294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4"/>
      <c r="BU153" s="294"/>
      <c r="BV153" s="294"/>
      <c r="BW153" s="294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4"/>
      <c r="BU154" s="294"/>
      <c r="BV154" s="294"/>
      <c r="BW154" s="294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4"/>
      <c r="BU155" s="294"/>
      <c r="BV155" s="294"/>
      <c r="BW155" s="294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4"/>
      <c r="BU156" s="294"/>
      <c r="BV156" s="294"/>
      <c r="BW156" s="294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4"/>
      <c r="BU157" s="294"/>
      <c r="BV157" s="294"/>
      <c r="BW157" s="294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4"/>
      <c r="BU158" s="294"/>
      <c r="BV158" s="294"/>
      <c r="BW158" s="294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4"/>
      <c r="BU159" s="294"/>
      <c r="BV159" s="294"/>
      <c r="BW159" s="294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4"/>
      <c r="BU160" s="294"/>
      <c r="BV160" s="294"/>
      <c r="BW160" s="294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4"/>
      <c r="BU161" s="294"/>
      <c r="BV161" s="294"/>
      <c r="BW161" s="294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4"/>
      <c r="BU162" s="294"/>
      <c r="BV162" s="294"/>
      <c r="BW162" s="294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4"/>
      <c r="BU163" s="294"/>
      <c r="BV163" s="294"/>
      <c r="BW163" s="294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4"/>
      <c r="BU164" s="294"/>
      <c r="BV164" s="294"/>
      <c r="BW164" s="294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4"/>
      <c r="BU165" s="294"/>
      <c r="BV165" s="294"/>
      <c r="BW165" s="294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4"/>
      <c r="BU166" s="294"/>
      <c r="BV166" s="294"/>
      <c r="BW166" s="294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4"/>
      <c r="BU167" s="294"/>
      <c r="BV167" s="294"/>
      <c r="BW167" s="294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4"/>
      <c r="BU168" s="294"/>
      <c r="BV168" s="294"/>
      <c r="BW168" s="294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4"/>
      <c r="BU169" s="294"/>
      <c r="BV169" s="294"/>
      <c r="BW169" s="294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4"/>
      <c r="BU170" s="294"/>
      <c r="BV170" s="294"/>
      <c r="BW170" s="294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4"/>
      <c r="BU171" s="294"/>
      <c r="BV171" s="294"/>
      <c r="BW171" s="294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4"/>
      <c r="BU172" s="294"/>
      <c r="BV172" s="294"/>
      <c r="BW172" s="294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4"/>
      <c r="BU173" s="294"/>
      <c r="BV173" s="294"/>
      <c r="BW173" s="294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4"/>
      <c r="BU174" s="294"/>
      <c r="BV174" s="294"/>
      <c r="BW174" s="294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4"/>
      <c r="BU175" s="294"/>
      <c r="BV175" s="294"/>
      <c r="BW175" s="294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4"/>
      <c r="BU176" s="294"/>
      <c r="BV176" s="294"/>
      <c r="BW176" s="294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4"/>
      <c r="BU177" s="294"/>
      <c r="BV177" s="294"/>
      <c r="BW177" s="294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4"/>
      <c r="BU178" s="294"/>
      <c r="BV178" s="294"/>
      <c r="BW178" s="294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4"/>
      <c r="BU179" s="294"/>
      <c r="BV179" s="294"/>
      <c r="BW179" s="294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4"/>
      <c r="BU180" s="294"/>
      <c r="BV180" s="294"/>
      <c r="BW180" s="294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4"/>
      <c r="BU181" s="294"/>
      <c r="BV181" s="294"/>
      <c r="BW181" s="294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4"/>
      <c r="BU182" s="294"/>
      <c r="BV182" s="294"/>
      <c r="BW182" s="294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4"/>
      <c r="BU183" s="294"/>
      <c r="BV183" s="294"/>
      <c r="BW183" s="294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4"/>
      <c r="BU184" s="294"/>
      <c r="BV184" s="294"/>
      <c r="BW184" s="294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4"/>
      <c r="BU185" s="294"/>
      <c r="BV185" s="294"/>
      <c r="BW185" s="294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4"/>
      <c r="BU186" s="294"/>
      <c r="BV186" s="294"/>
      <c r="BW186" s="294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4"/>
      <c r="BU187" s="294"/>
      <c r="BV187" s="294"/>
      <c r="BW187" s="294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4"/>
      <c r="BU188" s="294"/>
      <c r="BV188" s="294"/>
      <c r="BW188" s="294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4"/>
      <c r="BU189" s="294"/>
      <c r="BV189" s="294"/>
      <c r="BW189" s="294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4"/>
      <c r="BU190" s="294"/>
      <c r="BV190" s="294"/>
      <c r="BW190" s="294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4"/>
      <c r="BU191" s="294"/>
      <c r="BV191" s="294"/>
      <c r="BW191" s="294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4"/>
      <c r="BU192" s="294"/>
      <c r="BV192" s="294"/>
      <c r="BW192" s="294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4"/>
      <c r="BU193" s="294"/>
      <c r="BV193" s="294"/>
      <c r="BW193" s="294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4"/>
      <c r="BU194" s="294"/>
      <c r="BV194" s="294"/>
      <c r="BW194" s="294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4"/>
      <c r="BU195" s="294"/>
      <c r="BV195" s="294"/>
      <c r="BW195" s="294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4"/>
      <c r="BU196" s="294"/>
      <c r="BV196" s="294"/>
      <c r="BW196" s="294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4"/>
      <c r="BU197" s="294"/>
      <c r="BV197" s="294"/>
      <c r="BW197" s="294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4"/>
      <c r="BU198" s="294"/>
      <c r="BV198" s="294"/>
      <c r="BW198" s="294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4"/>
      <c r="BU199" s="294"/>
      <c r="BV199" s="294"/>
      <c r="BW199" s="294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4"/>
      <c r="BU200" s="294"/>
      <c r="BV200" s="294"/>
      <c r="BW200" s="294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4"/>
      <c r="BU201" s="294"/>
      <c r="BV201" s="294"/>
      <c r="BW201" s="294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4"/>
      <c r="BU202" s="294"/>
      <c r="BV202" s="294"/>
      <c r="BW202" s="294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4"/>
      <c r="BU203" s="294"/>
      <c r="BV203" s="294"/>
      <c r="BW203" s="294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4"/>
      <c r="BU204" s="294"/>
      <c r="BV204" s="294"/>
      <c r="BW204" s="294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4"/>
      <c r="BU205" s="294"/>
      <c r="BV205" s="294"/>
      <c r="BW205" s="294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4"/>
      <c r="BU206" s="294"/>
      <c r="BV206" s="294"/>
      <c r="BW206" s="294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4"/>
      <c r="BU207" s="294"/>
      <c r="BV207" s="294"/>
      <c r="BW207" s="294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4"/>
      <c r="BU208" s="294"/>
      <c r="BV208" s="294"/>
      <c r="BW208" s="294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4"/>
      <c r="BU209" s="294"/>
      <c r="BV209" s="294"/>
      <c r="BW209" s="294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4"/>
      <c r="BU210" s="294"/>
      <c r="BV210" s="294"/>
      <c r="BW210" s="294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4"/>
      <c r="BU211" s="294"/>
      <c r="BV211" s="294"/>
      <c r="BW211" s="294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4"/>
      <c r="BU212" s="294"/>
      <c r="BV212" s="294"/>
      <c r="BW212" s="294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4"/>
      <c r="BU213" s="294"/>
      <c r="BV213" s="294"/>
      <c r="BW213" s="294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4"/>
      <c r="BU214" s="294"/>
      <c r="BV214" s="294"/>
      <c r="BW214" s="294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4"/>
      <c r="BU215" s="294"/>
      <c r="BV215" s="294"/>
      <c r="BW215" s="294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4"/>
      <c r="BU216" s="294"/>
      <c r="BV216" s="294"/>
      <c r="BW216" s="294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4"/>
      <c r="BU217" s="294"/>
      <c r="BV217" s="294"/>
      <c r="BW217" s="294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4"/>
      <c r="BU218" s="294"/>
      <c r="BV218" s="294"/>
      <c r="BW218" s="294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4"/>
      <c r="BU219" s="294"/>
      <c r="BV219" s="294"/>
      <c r="BW219" s="294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4"/>
      <c r="BU220" s="294"/>
      <c r="BV220" s="294"/>
      <c r="BW220" s="294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4"/>
      <c r="BU221" s="294"/>
      <c r="BV221" s="294"/>
      <c r="BW221" s="294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4"/>
      <c r="BU222" s="294"/>
      <c r="BV222" s="294"/>
      <c r="BW222" s="294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4"/>
      <c r="BU223" s="294"/>
      <c r="BV223" s="294"/>
      <c r="BW223" s="294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4"/>
      <c r="BU224" s="294"/>
      <c r="BV224" s="294"/>
      <c r="BW224" s="294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4"/>
      <c r="BU225" s="294"/>
      <c r="BV225" s="294"/>
      <c r="BW225" s="294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4"/>
      <c r="BU226" s="294"/>
      <c r="BV226" s="294"/>
      <c r="BW226" s="294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4"/>
      <c r="BU227" s="294"/>
      <c r="BV227" s="294"/>
      <c r="BW227" s="294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4"/>
      <c r="BU228" s="294"/>
      <c r="BV228" s="294"/>
      <c r="BW228" s="294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4"/>
      <c r="BU229" s="294"/>
      <c r="BV229" s="294"/>
      <c r="BW229" s="294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4"/>
      <c r="BU230" s="294"/>
      <c r="BV230" s="294"/>
      <c r="BW230" s="294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4"/>
      <c r="BU231" s="294"/>
      <c r="BV231" s="294"/>
      <c r="BW231" s="294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4"/>
      <c r="BU232" s="294"/>
      <c r="BV232" s="294"/>
      <c r="BW232" s="294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4"/>
      <c r="BU233" s="294"/>
      <c r="BV233" s="294"/>
      <c r="BW233" s="294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4"/>
      <c r="BU234" s="294"/>
      <c r="BV234" s="294"/>
      <c r="BW234" s="294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4"/>
      <c r="BU235" s="294"/>
      <c r="BV235" s="294"/>
      <c r="BW235" s="294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4"/>
      <c r="BU236" s="294"/>
      <c r="BV236" s="294"/>
      <c r="BW236" s="294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4"/>
      <c r="BU237" s="294"/>
      <c r="BV237" s="294"/>
      <c r="BW237" s="294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4"/>
      <c r="BU238" s="294"/>
      <c r="BV238" s="294"/>
      <c r="BW238" s="294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4"/>
      <c r="BU239" s="294"/>
      <c r="BV239" s="294"/>
      <c r="BW239" s="294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4"/>
      <c r="BU240" s="294"/>
      <c r="BV240" s="294"/>
      <c r="BW240" s="294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4"/>
      <c r="BU241" s="294"/>
      <c r="BV241" s="294"/>
      <c r="BW241" s="294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4"/>
      <c r="BU242" s="294"/>
      <c r="BV242" s="294"/>
      <c r="BW242" s="294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4"/>
      <c r="BU243" s="294"/>
      <c r="BV243" s="294"/>
      <c r="BW243" s="294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4"/>
      <c r="BU244" s="294"/>
      <c r="BV244" s="294"/>
      <c r="BW244" s="294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4"/>
      <c r="BU245" s="294"/>
      <c r="BV245" s="294"/>
      <c r="BW245" s="294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4"/>
      <c r="BU246" s="294"/>
      <c r="BV246" s="294"/>
      <c r="BW246" s="294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4"/>
      <c r="BU247" s="294"/>
      <c r="BV247" s="294"/>
      <c r="BW247" s="294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4"/>
      <c r="BU248" s="294"/>
      <c r="BV248" s="294"/>
      <c r="BW248" s="294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4"/>
      <c r="BU249" s="294"/>
      <c r="BV249" s="294"/>
      <c r="BW249" s="294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4"/>
      <c r="BU250" s="294"/>
      <c r="BV250" s="294"/>
      <c r="BW250" s="294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4"/>
      <c r="BU251" s="294"/>
      <c r="BV251" s="294"/>
      <c r="BW251" s="294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4"/>
      <c r="BU252" s="294"/>
      <c r="BV252" s="294"/>
      <c r="BW252" s="294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4"/>
      <c r="BU253" s="294"/>
      <c r="BV253" s="294"/>
      <c r="BW253" s="294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4"/>
      <c r="BU254" s="294"/>
      <c r="BV254" s="294"/>
      <c r="BW254" s="294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4"/>
      <c r="BU255" s="294"/>
      <c r="BV255" s="294"/>
      <c r="BW255" s="294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4"/>
      <c r="BU256" s="294"/>
      <c r="BV256" s="294"/>
      <c r="BW256" s="294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4"/>
      <c r="BU257" s="294"/>
      <c r="BV257" s="294"/>
      <c r="BW257" s="294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4"/>
      <c r="BU258" s="294"/>
      <c r="BV258" s="294"/>
      <c r="BW258" s="294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4"/>
      <c r="BU259" s="294"/>
      <c r="BV259" s="294"/>
      <c r="BW259" s="294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4"/>
      <c r="BU260" s="294"/>
      <c r="BV260" s="294"/>
      <c r="BW260" s="294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4"/>
      <c r="BU261" s="294"/>
      <c r="BV261" s="294"/>
      <c r="BW261" s="294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4"/>
      <c r="BU262" s="294"/>
      <c r="BV262" s="294"/>
      <c r="BW262" s="294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4"/>
      <c r="BU263" s="294"/>
      <c r="BV263" s="294"/>
      <c r="BW263" s="294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4"/>
      <c r="BU264" s="294"/>
      <c r="BV264" s="294"/>
      <c r="BW264" s="294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4"/>
      <c r="BU265" s="294"/>
      <c r="BV265" s="294"/>
      <c r="BW265" s="294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4"/>
      <c r="BU266" s="294"/>
      <c r="BV266" s="294"/>
      <c r="BW266" s="294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4"/>
      <c r="BU267" s="294"/>
      <c r="BV267" s="294"/>
      <c r="BW267" s="294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4"/>
      <c r="BU268" s="294"/>
      <c r="BV268" s="294"/>
      <c r="BW268" s="294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4"/>
      <c r="BU269" s="294"/>
      <c r="BV269" s="294"/>
      <c r="BW269" s="294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4"/>
      <c r="BU270" s="294"/>
      <c r="BV270" s="294"/>
      <c r="BW270" s="294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4"/>
      <c r="BU271" s="294"/>
      <c r="BV271" s="294"/>
      <c r="BW271" s="294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4"/>
      <c r="BU272" s="294"/>
      <c r="BV272" s="294"/>
      <c r="BW272" s="294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4"/>
      <c r="BU273" s="294"/>
      <c r="BV273" s="294"/>
      <c r="BW273" s="294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4"/>
      <c r="BU274" s="294"/>
      <c r="BV274" s="294"/>
      <c r="BW274" s="294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4"/>
      <c r="BU275" s="294"/>
      <c r="BV275" s="294"/>
      <c r="BW275" s="294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4"/>
      <c r="BU276" s="294"/>
      <c r="BV276" s="294"/>
      <c r="BW276" s="294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4"/>
      <c r="BU277" s="294"/>
      <c r="BV277" s="294"/>
      <c r="BW277" s="294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4"/>
      <c r="BU278" s="294"/>
      <c r="BV278" s="294"/>
      <c r="BW278" s="294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4"/>
      <c r="BU279" s="294"/>
      <c r="BV279" s="294"/>
      <c r="BW279" s="294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4"/>
      <c r="BU280" s="294"/>
      <c r="BV280" s="294"/>
      <c r="BW280" s="294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4"/>
      <c r="BU281" s="294"/>
      <c r="BV281" s="294"/>
      <c r="BW281" s="294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4"/>
      <c r="BU282" s="294"/>
      <c r="BV282" s="294"/>
      <c r="BW282" s="294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4"/>
      <c r="BU283" s="294"/>
      <c r="BV283" s="294"/>
      <c r="BW283" s="294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4"/>
      <c r="BU284" s="294"/>
      <c r="BV284" s="294"/>
      <c r="BW284" s="294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4"/>
      <c r="BU285" s="294"/>
      <c r="BV285" s="294"/>
      <c r="BW285" s="294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4"/>
      <c r="BU286" s="294"/>
      <c r="BV286" s="294"/>
      <c r="BW286" s="294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4"/>
      <c r="BU287" s="294"/>
      <c r="BV287" s="294"/>
      <c r="BW287" s="294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4"/>
      <c r="BU288" s="294"/>
      <c r="BV288" s="294"/>
      <c r="BW288" s="294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4"/>
      <c r="BU289" s="294"/>
      <c r="BV289" s="294"/>
      <c r="BW289" s="294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4"/>
      <c r="BU290" s="294"/>
      <c r="BV290" s="294"/>
      <c r="BW290" s="294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4"/>
      <c r="BU291" s="294"/>
      <c r="BV291" s="294"/>
      <c r="BW291" s="294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4"/>
      <c r="BU292" s="294"/>
      <c r="BV292" s="294"/>
      <c r="BW292" s="294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4"/>
      <c r="BU293" s="294"/>
      <c r="BV293" s="294"/>
      <c r="BW293" s="294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4"/>
      <c r="BU294" s="294"/>
      <c r="BV294" s="294"/>
      <c r="BW294" s="294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4"/>
      <c r="BU295" s="294"/>
      <c r="BV295" s="294"/>
      <c r="BW295" s="294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4"/>
      <c r="BU296" s="294"/>
      <c r="BV296" s="294"/>
      <c r="BW296" s="294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4"/>
      <c r="BU297" s="294"/>
      <c r="BV297" s="294"/>
      <c r="BW297" s="294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4"/>
      <c r="BU298" s="294"/>
      <c r="BV298" s="294"/>
      <c r="BW298" s="294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4"/>
      <c r="BU299" s="294"/>
      <c r="BV299" s="294"/>
      <c r="BW299" s="294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4"/>
      <c r="BU300" s="294"/>
      <c r="BV300" s="294"/>
      <c r="BW300" s="294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4"/>
      <c r="BU301" s="294"/>
      <c r="BV301" s="294"/>
      <c r="BW301" s="294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4"/>
      <c r="BU302" s="294"/>
      <c r="BV302" s="294"/>
      <c r="BW302" s="294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4"/>
      <c r="BU303" s="294"/>
      <c r="BV303" s="294"/>
      <c r="BW303" s="294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4"/>
      <c r="BU304" s="294"/>
      <c r="BV304" s="294"/>
      <c r="BW304" s="294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4"/>
      <c r="BU305" s="294"/>
      <c r="BV305" s="294"/>
      <c r="BW305" s="294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4"/>
      <c r="BU306" s="294"/>
      <c r="BV306" s="294"/>
      <c r="BW306" s="294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4"/>
      <c r="BU307" s="294"/>
      <c r="BV307" s="294"/>
      <c r="BW307" s="294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4"/>
      <c r="BU308" s="294"/>
      <c r="BV308" s="294"/>
      <c r="BW308" s="294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4"/>
      <c r="BU309" s="294"/>
      <c r="BV309" s="294"/>
      <c r="BW309" s="294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4"/>
      <c r="BU310" s="294"/>
      <c r="BV310" s="294"/>
      <c r="BW310" s="294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4"/>
      <c r="BU311" s="294"/>
      <c r="BV311" s="294"/>
      <c r="BW311" s="294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4"/>
      <c r="BU312" s="294"/>
      <c r="BV312" s="294"/>
      <c r="BW312" s="294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4"/>
      <c r="BU313" s="294"/>
      <c r="BV313" s="294"/>
      <c r="BW313" s="294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4"/>
      <c r="BU314" s="294"/>
      <c r="BV314" s="294"/>
      <c r="BW314" s="294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4"/>
      <c r="BU315" s="294"/>
      <c r="BV315" s="294"/>
      <c r="BW315" s="294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4"/>
      <c r="BU316" s="294"/>
      <c r="BV316" s="294"/>
      <c r="BW316" s="294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4"/>
      <c r="BU317" s="294"/>
      <c r="BV317" s="294"/>
      <c r="BW317" s="294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4"/>
      <c r="BU318" s="294"/>
      <c r="BV318" s="294"/>
      <c r="BW318" s="294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4"/>
      <c r="BU319" s="294"/>
      <c r="BV319" s="294"/>
      <c r="BW319" s="294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4"/>
      <c r="BU320" s="294"/>
      <c r="BV320" s="294"/>
      <c r="BW320" s="294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4"/>
      <c r="BU321" s="294"/>
      <c r="BV321" s="294"/>
      <c r="BW321" s="294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4"/>
      <c r="BU322" s="294"/>
      <c r="BV322" s="294"/>
      <c r="BW322" s="294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4"/>
      <c r="BU323" s="294"/>
      <c r="BV323" s="294"/>
      <c r="BW323" s="294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4"/>
      <c r="BU324" s="294"/>
      <c r="BV324" s="294"/>
      <c r="BW324" s="294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4"/>
      <c r="BU325" s="294"/>
      <c r="BV325" s="294"/>
      <c r="BW325" s="294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4"/>
      <c r="BU326" s="294"/>
      <c r="BV326" s="294"/>
      <c r="BW326" s="294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4"/>
      <c r="BU327" s="294"/>
      <c r="BV327" s="294"/>
      <c r="BW327" s="294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4"/>
      <c r="BU328" s="294"/>
      <c r="BV328" s="294"/>
      <c r="BW328" s="294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4"/>
      <c r="BU329" s="294"/>
      <c r="BV329" s="294"/>
      <c r="BW329" s="294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4"/>
      <c r="BU330" s="294"/>
      <c r="BV330" s="294"/>
      <c r="BW330" s="294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4"/>
      <c r="BU331" s="294"/>
      <c r="BV331" s="294"/>
      <c r="BW331" s="294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4"/>
      <c r="BU332" s="294"/>
      <c r="BV332" s="294"/>
      <c r="BW332" s="294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4"/>
      <c r="BU333" s="294"/>
      <c r="BV333" s="294"/>
      <c r="BW333" s="294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4"/>
      <c r="BU334" s="294"/>
      <c r="BV334" s="294"/>
      <c r="BW334" s="294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4"/>
      <c r="BU335" s="294"/>
      <c r="BV335" s="294"/>
      <c r="BW335" s="294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4"/>
      <c r="BU336" s="294"/>
      <c r="BV336" s="294"/>
      <c r="BW336" s="294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4"/>
      <c r="BU337" s="294"/>
      <c r="BV337" s="294"/>
      <c r="BW337" s="294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4"/>
      <c r="BU338" s="294"/>
      <c r="BV338" s="294"/>
      <c r="BW338" s="294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4"/>
      <c r="BU339" s="294"/>
      <c r="BV339" s="294"/>
      <c r="BW339" s="294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4"/>
      <c r="BU340" s="294"/>
      <c r="BV340" s="294"/>
      <c r="BW340" s="294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4"/>
      <c r="BU341" s="294"/>
      <c r="BV341" s="294"/>
      <c r="BW341" s="294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4"/>
      <c r="BU342" s="294"/>
      <c r="BV342" s="294"/>
      <c r="BW342" s="294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4"/>
      <c r="BU343" s="294"/>
      <c r="BV343" s="294"/>
      <c r="BW343" s="294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4"/>
      <c r="BU344" s="294"/>
      <c r="BV344" s="294"/>
      <c r="BW344" s="294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4"/>
      <c r="BU345" s="294"/>
      <c r="BV345" s="294"/>
      <c r="BW345" s="294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4"/>
      <c r="BU346" s="294"/>
      <c r="BV346" s="294"/>
      <c r="BW346" s="294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4"/>
      <c r="BU347" s="294"/>
      <c r="BV347" s="294"/>
      <c r="BW347" s="294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4"/>
      <c r="BU348" s="294"/>
      <c r="BV348" s="294"/>
      <c r="BW348" s="294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4"/>
      <c r="BU349" s="294"/>
      <c r="BV349" s="294"/>
      <c r="BW349" s="294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4"/>
      <c r="BU350" s="294"/>
      <c r="BV350" s="294"/>
      <c r="BW350" s="294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4"/>
      <c r="BU351" s="294"/>
      <c r="BV351" s="294"/>
      <c r="BW351" s="294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4"/>
      <c r="BU352" s="294"/>
      <c r="BV352" s="294"/>
      <c r="BW352" s="294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4"/>
      <c r="BU353" s="294"/>
      <c r="BV353" s="294"/>
      <c r="BW353" s="294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4"/>
      <c r="BU354" s="294"/>
      <c r="BV354" s="294"/>
      <c r="BW354" s="294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4"/>
      <c r="BU355" s="294"/>
      <c r="BV355" s="294"/>
      <c r="BW355" s="294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4"/>
      <c r="BU356" s="294"/>
      <c r="BV356" s="294"/>
      <c r="BW356" s="294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4"/>
      <c r="BU357" s="294"/>
      <c r="BV357" s="294"/>
      <c r="BW357" s="294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4"/>
      <c r="BU358" s="294"/>
      <c r="BV358" s="294"/>
      <c r="BW358" s="294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4"/>
      <c r="BU359" s="294"/>
      <c r="BV359" s="294"/>
      <c r="BW359" s="294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4"/>
      <c r="BU360" s="294"/>
      <c r="BV360" s="294"/>
      <c r="BW360" s="294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4"/>
      <c r="BU361" s="294"/>
      <c r="BV361" s="294"/>
      <c r="BW361" s="294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4"/>
      <c r="BU362" s="294"/>
      <c r="BV362" s="294"/>
      <c r="BW362" s="294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4"/>
      <c r="BU363" s="294"/>
      <c r="BV363" s="294"/>
      <c r="BW363" s="294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4"/>
      <c r="BU364" s="294"/>
      <c r="BV364" s="294"/>
      <c r="BW364" s="294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4"/>
      <c r="BU365" s="294"/>
      <c r="BV365" s="294"/>
      <c r="BW365" s="294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4"/>
      <c r="BU366" s="294"/>
      <c r="BV366" s="294"/>
      <c r="BW366" s="294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4"/>
      <c r="BU367" s="294"/>
      <c r="BV367" s="294"/>
      <c r="BW367" s="294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4"/>
      <c r="BU368" s="294"/>
      <c r="BV368" s="294"/>
      <c r="BW368" s="294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4"/>
      <c r="BU369" s="294"/>
      <c r="BV369" s="294"/>
      <c r="BW369" s="294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4"/>
      <c r="BU370" s="294"/>
      <c r="BV370" s="294"/>
      <c r="BW370" s="294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4"/>
      <c r="BU371" s="294"/>
      <c r="BV371" s="294"/>
      <c r="BW371" s="294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4"/>
      <c r="BU372" s="294"/>
      <c r="BV372" s="294"/>
      <c r="BW372" s="294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4"/>
      <c r="BU373" s="294"/>
      <c r="BV373" s="294"/>
      <c r="BW373" s="294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4"/>
      <c r="BU374" s="294"/>
      <c r="BV374" s="294"/>
      <c r="BW374" s="294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4"/>
      <c r="BU375" s="294"/>
      <c r="BV375" s="294"/>
      <c r="BW375" s="294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4"/>
      <c r="BU376" s="294"/>
      <c r="BV376" s="294"/>
      <c r="BW376" s="294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4"/>
      <c r="BU377" s="294"/>
      <c r="BV377" s="294"/>
      <c r="BW377" s="294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4"/>
      <c r="BU378" s="294"/>
      <c r="BV378" s="294"/>
      <c r="BW378" s="294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4"/>
      <c r="BU379" s="294"/>
      <c r="BV379" s="294"/>
      <c r="BW379" s="294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4"/>
      <c r="BU380" s="294"/>
      <c r="BV380" s="294"/>
      <c r="BW380" s="294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4"/>
      <c r="BU381" s="294"/>
      <c r="BV381" s="294"/>
      <c r="BW381" s="294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4"/>
      <c r="BU382" s="294"/>
      <c r="BV382" s="294"/>
      <c r="BW382" s="294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4"/>
      <c r="BU383" s="294"/>
      <c r="BV383" s="294"/>
      <c r="BW383" s="294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4"/>
      <c r="BU384" s="294"/>
      <c r="BV384" s="294"/>
      <c r="BW384" s="294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4"/>
      <c r="BU385" s="294"/>
      <c r="BV385" s="294"/>
      <c r="BW385" s="294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4"/>
      <c r="BU386" s="294"/>
      <c r="BV386" s="294"/>
      <c r="BW386" s="294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4"/>
      <c r="BU387" s="294"/>
      <c r="BV387" s="294"/>
      <c r="BW387" s="294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4"/>
      <c r="BU388" s="294"/>
      <c r="BV388" s="294"/>
      <c r="BW388" s="294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4"/>
      <c r="BU389" s="294"/>
      <c r="BV389" s="294"/>
      <c r="BW389" s="294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4"/>
      <c r="BU390" s="294"/>
      <c r="BV390" s="294"/>
      <c r="BW390" s="294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4"/>
      <c r="BU391" s="294"/>
      <c r="BV391" s="294"/>
      <c r="BW391" s="294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4"/>
      <c r="BU392" s="294"/>
      <c r="BV392" s="294"/>
      <c r="BW392" s="294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4"/>
      <c r="BU393" s="294"/>
      <c r="BV393" s="294"/>
      <c r="BW393" s="294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4"/>
      <c r="BU394" s="294"/>
      <c r="BV394" s="294"/>
      <c r="BW394" s="294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4"/>
      <c r="BU395" s="294"/>
      <c r="BV395" s="294"/>
      <c r="BW395" s="294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4"/>
      <c r="BU396" s="294"/>
      <c r="BV396" s="294"/>
      <c r="BW396" s="294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4"/>
      <c r="BU397" s="294"/>
      <c r="BV397" s="294"/>
      <c r="BW397" s="294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4"/>
      <c r="BU398" s="294"/>
      <c r="BV398" s="294"/>
      <c r="BW398" s="294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4"/>
      <c r="BU399" s="294"/>
      <c r="BV399" s="294"/>
      <c r="BW399" s="294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4"/>
      <c r="BU400" s="294"/>
      <c r="BV400" s="294"/>
      <c r="BW400" s="294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4"/>
      <c r="BU401" s="294"/>
      <c r="BV401" s="294"/>
      <c r="BW401" s="294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4"/>
      <c r="BU402" s="294"/>
      <c r="BV402" s="294"/>
      <c r="BW402" s="294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4"/>
      <c r="BU403" s="294"/>
      <c r="BV403" s="294"/>
      <c r="BW403" s="294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4"/>
      <c r="BU404" s="294"/>
      <c r="BV404" s="294"/>
      <c r="BW404" s="294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4"/>
      <c r="BU405" s="294"/>
      <c r="BV405" s="294"/>
      <c r="BW405" s="294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4"/>
      <c r="BU406" s="294"/>
      <c r="BV406" s="294"/>
      <c r="BW406" s="294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4"/>
      <c r="BU407" s="294"/>
      <c r="BV407" s="294"/>
      <c r="BW407" s="294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4"/>
      <c r="BU408" s="294"/>
      <c r="BV408" s="294"/>
      <c r="BW408" s="294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4"/>
      <c r="BU409" s="294"/>
      <c r="BV409" s="294"/>
      <c r="BW409" s="294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4"/>
      <c r="BU410" s="294"/>
      <c r="BV410" s="294"/>
      <c r="BW410" s="294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4"/>
      <c r="BU411" s="294"/>
      <c r="BV411" s="294"/>
      <c r="BW411" s="294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4"/>
      <c r="BU412" s="294"/>
      <c r="BV412" s="294"/>
      <c r="BW412" s="294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4"/>
      <c r="BU413" s="294"/>
      <c r="BV413" s="294"/>
      <c r="BW413" s="294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4"/>
      <c r="BU414" s="294"/>
      <c r="BV414" s="294"/>
      <c r="BW414" s="294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4"/>
      <c r="BU415" s="294"/>
      <c r="BV415" s="294"/>
      <c r="BW415" s="294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4"/>
      <c r="BU416" s="294"/>
      <c r="BV416" s="294"/>
      <c r="BW416" s="294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4"/>
      <c r="BU417" s="294"/>
      <c r="BV417" s="294"/>
      <c r="BW417" s="294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4"/>
      <c r="BU418" s="294"/>
      <c r="BV418" s="294"/>
      <c r="BW418" s="294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4"/>
      <c r="BU419" s="294"/>
      <c r="BV419" s="294"/>
      <c r="BW419" s="294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4"/>
      <c r="BU420" s="294"/>
      <c r="BV420" s="294"/>
      <c r="BW420" s="294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4"/>
      <c r="BU421" s="294"/>
      <c r="BV421" s="294"/>
      <c r="BW421" s="294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4"/>
      <c r="BU422" s="294"/>
      <c r="BV422" s="294"/>
      <c r="BW422" s="294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4"/>
      <c r="BU423" s="294"/>
      <c r="BV423" s="294"/>
      <c r="BW423" s="294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4"/>
      <c r="BU424" s="294"/>
      <c r="BV424" s="294"/>
      <c r="BW424" s="294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4"/>
      <c r="BU425" s="294"/>
      <c r="BV425" s="294"/>
      <c r="BW425" s="294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4"/>
      <c r="BU426" s="294"/>
      <c r="BV426" s="294"/>
      <c r="BW426" s="294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4"/>
      <c r="BU427" s="294"/>
      <c r="BV427" s="294"/>
      <c r="BW427" s="294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4"/>
      <c r="BU428" s="294"/>
      <c r="BV428" s="294"/>
      <c r="BW428" s="294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4"/>
      <c r="BU429" s="294"/>
      <c r="BV429" s="294"/>
      <c r="BW429" s="294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4"/>
      <c r="BU430" s="294"/>
      <c r="BV430" s="294"/>
      <c r="BW430" s="294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4"/>
      <c r="BU431" s="294"/>
      <c r="BV431" s="294"/>
      <c r="BW431" s="294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4"/>
      <c r="BU432" s="294"/>
      <c r="BV432" s="294"/>
      <c r="BW432" s="294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4"/>
      <c r="BU433" s="294"/>
      <c r="BV433" s="294"/>
      <c r="BW433" s="294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4"/>
      <c r="BU434" s="294"/>
      <c r="BV434" s="294"/>
      <c r="BW434" s="294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4"/>
      <c r="BU435" s="294"/>
      <c r="BV435" s="294"/>
      <c r="BW435" s="294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4"/>
      <c r="BU436" s="294"/>
      <c r="BV436" s="294"/>
      <c r="BW436" s="294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4"/>
      <c r="BU437" s="294"/>
      <c r="BV437" s="294"/>
      <c r="BW437" s="294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V9SoqsxJpUbZQ0Cw87dIo9G6Sq3/0U140CInFQfWQOWGQZheiBYAv1fAbMhUH4JdEFGI0B9lDbeA0L/z4Wt/ww==" saltValue="N3zSMSB55WtT9SfO/BYsl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3"/>
      <c r="BO6" s="293"/>
      <c r="BP6" s="293"/>
      <c r="BQ6" s="293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645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4"/>
      <c r="BO7" s="294"/>
      <c r="BP7" s="294"/>
      <c r="BQ7" s="294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633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4"/>
      <c r="BO8" s="294"/>
      <c r="BP8" s="294"/>
      <c r="BQ8" s="294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646</v>
      </c>
      <c r="B9" s="254" t="s">
        <v>647</v>
      </c>
      <c r="C9" s="254" t="s">
        <v>648</v>
      </c>
      <c r="D9" s="233"/>
      <c r="E9" s="234">
        <v>121333.83</v>
      </c>
      <c r="F9" s="235">
        <v>121333.83</v>
      </c>
      <c r="G9" s="255">
        <f>'Jobs-Ops'!G9</f>
        <v>0</v>
      </c>
      <c r="H9" s="113">
        <f>'Jobs-Ops'!H9</f>
        <v>0</v>
      </c>
      <c r="I9" s="104"/>
      <c r="J9" s="237">
        <v>118278.58</v>
      </c>
      <c r="K9" s="248"/>
      <c r="L9" s="239"/>
      <c r="M9" s="8">
        <v>104550.27</v>
      </c>
      <c r="N9" s="240">
        <v>104550.27</v>
      </c>
      <c r="O9" s="72"/>
      <c r="P9" s="100"/>
      <c r="Q9" s="9">
        <f t="shared" si="12"/>
        <v>13728.309999999998</v>
      </c>
      <c r="R9" s="9">
        <f t="shared" si="13"/>
        <v>10967</v>
      </c>
      <c r="S9" s="9">
        <f t="shared" si="14"/>
        <v>2761.3099999999977</v>
      </c>
      <c r="T9" s="256">
        <v>46357</v>
      </c>
      <c r="U9" s="10"/>
      <c r="V9" s="23">
        <f t="shared" si="15"/>
        <v>1</v>
      </c>
      <c r="W9" s="11">
        <f t="shared" si="16"/>
        <v>118278.58</v>
      </c>
      <c r="X9" s="8">
        <v>104550.27</v>
      </c>
      <c r="Y9" s="9">
        <f t="shared" si="17"/>
        <v>13728.309999999998</v>
      </c>
      <c r="Z9" s="9">
        <f t="shared" si="18"/>
        <v>10967</v>
      </c>
      <c r="AA9" s="9">
        <f t="shared" si="19"/>
        <v>2761.3099999999977</v>
      </c>
      <c r="AB9" s="10"/>
      <c r="AC9" s="24">
        <v>1</v>
      </c>
      <c r="AD9" s="11">
        <v>121333.83</v>
      </c>
      <c r="AE9" s="8">
        <v>82942.929999999993</v>
      </c>
      <c r="AF9" s="9">
        <f t="shared" si="20"/>
        <v>38390.900000000009</v>
      </c>
      <c r="AG9" s="10"/>
      <c r="AH9" s="11">
        <f t="shared" si="21"/>
        <v>-3055.25</v>
      </c>
      <c r="AI9" s="8">
        <v>21607.34</v>
      </c>
      <c r="AJ9" s="9">
        <f t="shared" si="23"/>
        <v>-24662.590000000011</v>
      </c>
      <c r="AK9" s="10"/>
      <c r="AL9" s="25">
        <f t="shared" si="24"/>
        <v>0</v>
      </c>
      <c r="AM9" s="25">
        <f t="shared" si="25"/>
        <v>0</v>
      </c>
      <c r="AN9" s="25">
        <f t="shared" si="26"/>
        <v>0</v>
      </c>
      <c r="AO9" s="10"/>
      <c r="AP9" s="12">
        <v>121333.83</v>
      </c>
      <c r="AQ9" s="12" t="str">
        <f t="shared" si="27"/>
        <v xml:space="preserve"> </v>
      </c>
      <c r="AR9" s="12">
        <f t="shared" si="28"/>
        <v>3055.25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118278.58</v>
      </c>
      <c r="BA9" s="15">
        <v>104550.27</v>
      </c>
      <c r="BB9" s="15">
        <v>118278.58</v>
      </c>
      <c r="BC9" s="15">
        <v>104550.27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10967</v>
      </c>
      <c r="BJ9" s="241"/>
      <c r="BK9" s="241"/>
      <c r="BL9" s="241"/>
      <c r="BM9" s="241"/>
      <c r="BN9" s="294"/>
      <c r="BO9" s="294"/>
      <c r="BP9" s="294"/>
      <c r="BQ9" s="294"/>
      <c r="BR9" s="244"/>
      <c r="BS9" s="244"/>
      <c r="BT9" s="241"/>
      <c r="BU9" s="241"/>
      <c r="BV9" s="245" t="s">
        <v>641</v>
      </c>
      <c r="BW9" s="241">
        <v>0</v>
      </c>
      <c r="BX9" s="247">
        <v>121333.83</v>
      </c>
      <c r="BY9" s="247">
        <v>82942.929999999993</v>
      </c>
      <c r="BZ9" s="247">
        <v>121333.83</v>
      </c>
      <c r="CA9" s="247">
        <v>82942.929999999993</v>
      </c>
      <c r="CB9" s="242" t="s">
        <v>634</v>
      </c>
      <c r="CC9" s="247">
        <v>104550.27</v>
      </c>
      <c r="CD9" s="247">
        <v>21607.34</v>
      </c>
      <c r="CE9" s="247">
        <v>121333.83</v>
      </c>
      <c r="CF9" s="247">
        <v>0</v>
      </c>
    </row>
    <row r="10" spans="1:95" x14ac:dyDescent="0.25">
      <c r="A10" s="253" t="s">
        <v>649</v>
      </c>
      <c r="B10" s="254" t="s">
        <v>650</v>
      </c>
      <c r="C10" s="254" t="s">
        <v>635</v>
      </c>
      <c r="D10" s="233"/>
      <c r="E10" s="234">
        <v>8817507.3599999994</v>
      </c>
      <c r="F10" s="235">
        <v>8817507.3599999994</v>
      </c>
      <c r="G10" s="255">
        <f>'Jobs-Ops'!G10</f>
        <v>0</v>
      </c>
      <c r="H10" s="113">
        <f>'Jobs-Ops'!H10</f>
        <v>0</v>
      </c>
      <c r="I10" s="104"/>
      <c r="J10" s="237">
        <v>9470658.6199999992</v>
      </c>
      <c r="K10" s="248"/>
      <c r="L10" s="239"/>
      <c r="M10" s="8">
        <v>8338240.3399999999</v>
      </c>
      <c r="N10" s="240">
        <v>9050951.8599999994</v>
      </c>
      <c r="O10" s="72"/>
      <c r="P10" s="100"/>
      <c r="Q10" s="9">
        <f t="shared" si="12"/>
        <v>419706.75999999978</v>
      </c>
      <c r="R10" s="9">
        <f t="shared" si="13"/>
        <v>610000</v>
      </c>
      <c r="S10" s="9">
        <f t="shared" si="14"/>
        <v>-190293.24000000022</v>
      </c>
      <c r="T10" s="256">
        <v>46023</v>
      </c>
      <c r="U10" s="10"/>
      <c r="V10" s="23">
        <f t="shared" si="15"/>
        <v>1</v>
      </c>
      <c r="W10" s="11">
        <f t="shared" si="16"/>
        <v>9470658.6199999992</v>
      </c>
      <c r="X10" s="8">
        <v>9050951.8599999994</v>
      </c>
      <c r="Y10" s="9">
        <f t="shared" si="17"/>
        <v>419706.75999999978</v>
      </c>
      <c r="Z10" s="9">
        <f t="shared" si="18"/>
        <v>610000</v>
      </c>
      <c r="AA10" s="9">
        <f t="shared" si="19"/>
        <v>-190293.24000000022</v>
      </c>
      <c r="AB10" s="10"/>
      <c r="AC10" s="24">
        <v>1</v>
      </c>
      <c r="AD10" s="11">
        <v>8817507.3599999994</v>
      </c>
      <c r="AE10" s="8">
        <v>7371036.3300000001</v>
      </c>
      <c r="AF10" s="9">
        <f t="shared" si="20"/>
        <v>1446471.0299999993</v>
      </c>
      <c r="AG10" s="10"/>
      <c r="AH10" s="11">
        <f t="shared" si="21"/>
        <v>653151.25999999978</v>
      </c>
      <c r="AI10" s="8">
        <v>1679915.53</v>
      </c>
      <c r="AJ10" s="9">
        <f t="shared" si="23"/>
        <v>-1026764.2699999996</v>
      </c>
      <c r="AK10" s="10"/>
      <c r="AL10" s="25">
        <f t="shared" si="24"/>
        <v>0</v>
      </c>
      <c r="AM10" s="25">
        <f t="shared" si="25"/>
        <v>0</v>
      </c>
      <c r="AN10" s="25">
        <f t="shared" si="26"/>
        <v>0</v>
      </c>
      <c r="AO10" s="10"/>
      <c r="AP10" s="12">
        <v>9470658.6199999992</v>
      </c>
      <c r="AQ10" s="12">
        <f t="shared" si="27"/>
        <v>0</v>
      </c>
      <c r="AR10" s="12">
        <f t="shared" si="28"/>
        <v>0</v>
      </c>
      <c r="AS10" s="241"/>
      <c r="AT10" s="242"/>
      <c r="AU10" s="241"/>
      <c r="AV10" s="241"/>
      <c r="AW10" s="243"/>
      <c r="AX10" s="242" t="s">
        <v>630</v>
      </c>
      <c r="AY10" s="242" t="s">
        <v>630</v>
      </c>
      <c r="AZ10" s="15">
        <v>9470658.6199999992</v>
      </c>
      <c r="BA10" s="15">
        <v>9050951.8599999994</v>
      </c>
      <c r="BB10" s="15">
        <v>9470658.6199999992</v>
      </c>
      <c r="BC10" s="15">
        <v>9050951.8599999994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610000</v>
      </c>
      <c r="BJ10" s="241"/>
      <c r="BK10" s="241"/>
      <c r="BL10" s="241"/>
      <c r="BM10" s="241"/>
      <c r="BN10" s="294"/>
      <c r="BO10" s="294"/>
      <c r="BP10" s="294"/>
      <c r="BQ10" s="294"/>
      <c r="BR10" s="244"/>
      <c r="BS10" s="244"/>
      <c r="BT10" s="241"/>
      <c r="BU10" s="241"/>
      <c r="BV10" s="245" t="s">
        <v>641</v>
      </c>
      <c r="BW10" s="241">
        <v>0</v>
      </c>
      <c r="BX10" s="247">
        <v>8817507.3599999994</v>
      </c>
      <c r="BY10" s="247">
        <v>7371036.3300000001</v>
      </c>
      <c r="BZ10" s="247">
        <v>8817507.3599999994</v>
      </c>
      <c r="CA10" s="247">
        <v>7371036.3300000001</v>
      </c>
      <c r="CB10" s="242" t="s">
        <v>634</v>
      </c>
      <c r="CC10" s="247">
        <v>9050951.8599999994</v>
      </c>
      <c r="CD10" s="247">
        <v>1679915.53</v>
      </c>
      <c r="CE10" s="247">
        <v>9470658.6199999992</v>
      </c>
      <c r="CF10" s="247">
        <v>0</v>
      </c>
    </row>
    <row r="11" spans="1:95" x14ac:dyDescent="0.25">
      <c r="A11" s="253" t="s">
        <v>651</v>
      </c>
      <c r="B11" s="254" t="s">
        <v>652</v>
      </c>
      <c r="C11" s="254" t="s">
        <v>642</v>
      </c>
      <c r="D11" s="233"/>
      <c r="E11" s="234">
        <v>1471328</v>
      </c>
      <c r="F11" s="235">
        <v>1471328</v>
      </c>
      <c r="G11" s="255">
        <f>'Jobs-Ops'!G11</f>
        <v>0</v>
      </c>
      <c r="H11" s="113">
        <f>'Jobs-Ops'!H11</f>
        <v>0</v>
      </c>
      <c r="I11" s="104"/>
      <c r="J11" s="237">
        <v>1471328</v>
      </c>
      <c r="K11" s="248"/>
      <c r="L11" s="239"/>
      <c r="M11" s="8">
        <v>1420921.23</v>
      </c>
      <c r="N11" s="240">
        <v>1426328</v>
      </c>
      <c r="O11" s="72"/>
      <c r="P11" s="100"/>
      <c r="Q11" s="9">
        <f t="shared" si="12"/>
        <v>45000</v>
      </c>
      <c r="R11" s="9">
        <f t="shared" si="13"/>
        <v>45000</v>
      </c>
      <c r="S11" s="9">
        <f t="shared" si="14"/>
        <v>0</v>
      </c>
      <c r="T11" s="256">
        <v>46096</v>
      </c>
      <c r="U11" s="10"/>
      <c r="V11" s="23">
        <f t="shared" si="15"/>
        <v>0.52982515943036945</v>
      </c>
      <c r="W11" s="11">
        <f t="shared" si="16"/>
        <v>779546.59217436658</v>
      </c>
      <c r="X11" s="8">
        <v>755704.46</v>
      </c>
      <c r="Y11" s="9">
        <f t="shared" si="17"/>
        <v>23842.132174366619</v>
      </c>
      <c r="Z11" s="9">
        <f t="shared" si="18"/>
        <v>45000</v>
      </c>
      <c r="AA11" s="9">
        <f t="shared" si="19"/>
        <v>-21157.867825633381</v>
      </c>
      <c r="AB11" s="10"/>
      <c r="AC11" s="24">
        <v>9.8846585010824214E-3</v>
      </c>
      <c r="AD11" s="11">
        <v>136.66360804402035</v>
      </c>
      <c r="AE11" s="8">
        <v>13825.83</v>
      </c>
      <c r="AF11" s="9">
        <f t="shared" si="20"/>
        <v>-13689.16639195598</v>
      </c>
      <c r="AG11" s="10"/>
      <c r="AH11" s="11">
        <f t="shared" si="21"/>
        <v>779409.92856632255</v>
      </c>
      <c r="AI11" s="8">
        <v>741878.63</v>
      </c>
      <c r="AJ11" s="9">
        <f t="shared" si="23"/>
        <v>37531.298566322599</v>
      </c>
      <c r="AK11" s="10"/>
      <c r="AL11" s="25">
        <f t="shared" si="24"/>
        <v>691781.40782563342</v>
      </c>
      <c r="AM11" s="25">
        <f t="shared" si="25"/>
        <v>670623.54</v>
      </c>
      <c r="AN11" s="25">
        <f t="shared" si="26"/>
        <v>21157.867825633381</v>
      </c>
      <c r="AO11" s="10"/>
      <c r="AP11" s="12">
        <v>1101430</v>
      </c>
      <c r="AQ11" s="12" t="str">
        <f t="shared" si="27"/>
        <v xml:space="preserve"> </v>
      </c>
      <c r="AR11" s="12">
        <f t="shared" si="28"/>
        <v>321883.40782563342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1471328</v>
      </c>
      <c r="BA11" s="15">
        <v>1426328</v>
      </c>
      <c r="BB11" s="15">
        <v>1471328</v>
      </c>
      <c r="BC11" s="15">
        <v>1426328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45000</v>
      </c>
      <c r="BJ11" s="241"/>
      <c r="BK11" s="241"/>
      <c r="BL11" s="241"/>
      <c r="BM11" s="241"/>
      <c r="BN11" s="294"/>
      <c r="BO11" s="294"/>
      <c r="BP11" s="294"/>
      <c r="BQ11" s="294"/>
      <c r="BR11" s="244"/>
      <c r="BS11" s="244"/>
      <c r="BT11" s="241"/>
      <c r="BU11" s="241"/>
      <c r="BV11" s="245" t="s">
        <v>641</v>
      </c>
      <c r="BW11" s="241">
        <v>0</v>
      </c>
      <c r="BX11" s="241">
        <v>13825.83</v>
      </c>
      <c r="BY11" s="241">
        <v>1398716</v>
      </c>
      <c r="BZ11" s="241">
        <v>13825.83</v>
      </c>
      <c r="CA11" s="241">
        <v>1398716</v>
      </c>
      <c r="CB11" s="242" t="s">
        <v>634</v>
      </c>
      <c r="CC11" s="247">
        <v>755704.46</v>
      </c>
      <c r="CD11" s="247">
        <v>741878.63</v>
      </c>
      <c r="CE11" s="247">
        <v>1101430</v>
      </c>
      <c r="CF11" s="247">
        <v>0</v>
      </c>
    </row>
    <row r="12" spans="1:95" x14ac:dyDescent="0.25">
      <c r="A12" s="253" t="s">
        <v>653</v>
      </c>
      <c r="B12" s="254" t="s">
        <v>654</v>
      </c>
      <c r="C12" s="254" t="s">
        <v>655</v>
      </c>
      <c r="D12" s="233"/>
      <c r="E12" s="234">
        <v>949567.99</v>
      </c>
      <c r="F12" s="235">
        <v>949567.99</v>
      </c>
      <c r="G12" s="255">
        <f>'Jobs-Ops'!G12</f>
        <v>0</v>
      </c>
      <c r="H12" s="113">
        <f>'Jobs-Ops'!H12</f>
        <v>0</v>
      </c>
      <c r="I12" s="104"/>
      <c r="J12" s="237">
        <v>949567.99</v>
      </c>
      <c r="K12" s="248"/>
      <c r="L12" s="239"/>
      <c r="M12" s="8">
        <v>843462.22</v>
      </c>
      <c r="N12" s="240">
        <v>884567.99</v>
      </c>
      <c r="O12" s="71"/>
      <c r="P12" s="100"/>
      <c r="Q12" s="9">
        <f t="shared" si="12"/>
        <v>65000</v>
      </c>
      <c r="R12" s="9">
        <f t="shared" si="13"/>
        <v>65000</v>
      </c>
      <c r="S12" s="9">
        <f t="shared" si="14"/>
        <v>0</v>
      </c>
      <c r="T12" s="256">
        <v>46054</v>
      </c>
      <c r="U12" s="10"/>
      <c r="V12" s="23">
        <f t="shared" si="15"/>
        <v>0.95487095344700412</v>
      </c>
      <c r="W12" s="11">
        <f t="shared" si="16"/>
        <v>906714.89197405532</v>
      </c>
      <c r="X12" s="8">
        <v>844648.28</v>
      </c>
      <c r="Y12" s="9">
        <f t="shared" si="17"/>
        <v>62066.611974055297</v>
      </c>
      <c r="Z12" s="9">
        <f t="shared" si="18"/>
        <v>65000</v>
      </c>
      <c r="AA12" s="9">
        <f t="shared" si="19"/>
        <v>-2933.3880259447033</v>
      </c>
      <c r="AB12" s="10"/>
      <c r="AC12" s="24">
        <v>0.94684089048442854</v>
      </c>
      <c r="AD12" s="11">
        <v>851294.19151111925</v>
      </c>
      <c r="AE12" s="8">
        <v>788053.77</v>
      </c>
      <c r="AF12" s="9">
        <f t="shared" si="20"/>
        <v>63240.421511119232</v>
      </c>
      <c r="AG12" s="10"/>
      <c r="AH12" s="11">
        <f t="shared" si="21"/>
        <v>55420.700462936074</v>
      </c>
      <c r="AI12" s="8">
        <v>56594.51</v>
      </c>
      <c r="AJ12" s="9">
        <f t="shared" si="23"/>
        <v>-1173.8095370639348</v>
      </c>
      <c r="AK12" s="10"/>
      <c r="AL12" s="25">
        <f t="shared" si="24"/>
        <v>42853.098025944666</v>
      </c>
      <c r="AM12" s="25">
        <f t="shared" si="25"/>
        <v>39919.709999999963</v>
      </c>
      <c r="AN12" s="25">
        <f t="shared" si="26"/>
        <v>2933.3880259447033</v>
      </c>
      <c r="AO12" s="10"/>
      <c r="AP12" s="12">
        <v>949568</v>
      </c>
      <c r="AQ12" s="12" t="str">
        <f t="shared" si="27"/>
        <v xml:space="preserve"> </v>
      </c>
      <c r="AR12" s="12">
        <f t="shared" si="28"/>
        <v>42853.108025944675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949567.99</v>
      </c>
      <c r="BA12" s="15">
        <v>884567.99</v>
      </c>
      <c r="BB12" s="15">
        <v>949567.99</v>
      </c>
      <c r="BC12" s="15">
        <v>884567.99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65000</v>
      </c>
      <c r="BJ12" s="241"/>
      <c r="BK12" s="241"/>
      <c r="BL12" s="241"/>
      <c r="BM12" s="241"/>
      <c r="BN12" s="294"/>
      <c r="BO12" s="294"/>
      <c r="BP12" s="294"/>
      <c r="BQ12" s="294"/>
      <c r="BR12" s="244"/>
      <c r="BS12" s="244"/>
      <c r="BT12" s="241"/>
      <c r="BU12" s="241"/>
      <c r="BV12" s="245" t="s">
        <v>641</v>
      </c>
      <c r="BW12" s="241">
        <v>0</v>
      </c>
      <c r="BX12" s="241">
        <v>899088.96</v>
      </c>
      <c r="BY12" s="241">
        <v>832297.99</v>
      </c>
      <c r="BZ12" s="241">
        <v>899088.96</v>
      </c>
      <c r="CA12" s="241">
        <v>832297.99</v>
      </c>
      <c r="CB12" s="242" t="s">
        <v>634</v>
      </c>
      <c r="CC12" s="247">
        <v>844648.28</v>
      </c>
      <c r="CD12" s="247">
        <v>56594.51</v>
      </c>
      <c r="CE12" s="247">
        <v>949568</v>
      </c>
      <c r="CF12" s="247">
        <v>0</v>
      </c>
    </row>
    <row r="13" spans="1:95" x14ac:dyDescent="0.25">
      <c r="A13" s="253" t="s">
        <v>656</v>
      </c>
      <c r="B13" s="254" t="s">
        <v>657</v>
      </c>
      <c r="C13" s="254" t="s">
        <v>658</v>
      </c>
      <c r="D13" s="233"/>
      <c r="E13" s="234">
        <v>2984728.09</v>
      </c>
      <c r="F13" s="235">
        <v>2984728.09</v>
      </c>
      <c r="G13" s="255">
        <f>'Jobs-Ops'!G13</f>
        <v>0</v>
      </c>
      <c r="H13" s="113">
        <f>'Jobs-Ops'!H13</f>
        <v>0</v>
      </c>
      <c r="I13" s="104"/>
      <c r="J13" s="237">
        <v>625819.17000000004</v>
      </c>
      <c r="K13" s="248"/>
      <c r="L13" s="239"/>
      <c r="M13" s="8">
        <v>2083899.51</v>
      </c>
      <c r="N13" s="240">
        <v>549817.74</v>
      </c>
      <c r="O13" s="71"/>
      <c r="P13" s="100"/>
      <c r="Q13" s="9">
        <f t="shared" si="12"/>
        <v>76001.430000000051</v>
      </c>
      <c r="R13" s="9">
        <f t="shared" si="13"/>
        <v>34249</v>
      </c>
      <c r="S13" s="9">
        <f t="shared" si="14"/>
        <v>41752.430000000051</v>
      </c>
      <c r="T13" s="256">
        <v>46204</v>
      </c>
      <c r="U13" s="10"/>
      <c r="V13" s="23">
        <f t="shared" si="15"/>
        <v>0.99716269613272213</v>
      </c>
      <c r="W13" s="11">
        <f t="shared" si="16"/>
        <v>624043.53084874246</v>
      </c>
      <c r="X13" s="8">
        <v>548257.74</v>
      </c>
      <c r="Y13" s="9">
        <f t="shared" si="17"/>
        <v>75785.790848742472</v>
      </c>
      <c r="Z13" s="9">
        <f t="shared" si="18"/>
        <v>34249</v>
      </c>
      <c r="AA13" s="9">
        <f t="shared" si="19"/>
        <v>41536.790848742472</v>
      </c>
      <c r="AB13" s="10"/>
      <c r="AC13" s="24">
        <v>1</v>
      </c>
      <c r="AD13" s="11">
        <v>2984728.09</v>
      </c>
      <c r="AE13" s="8">
        <v>306021.40999999997</v>
      </c>
      <c r="AF13" s="9">
        <f t="shared" si="20"/>
        <v>2678706.6799999997</v>
      </c>
      <c r="AG13" s="10"/>
      <c r="AH13" s="11">
        <f t="shared" si="21"/>
        <v>-2360684.5591512574</v>
      </c>
      <c r="AI13" s="8">
        <v>242236.33</v>
      </c>
      <c r="AJ13" s="9">
        <f t="shared" si="23"/>
        <v>-2602920.8891512575</v>
      </c>
      <c r="AK13" s="10"/>
      <c r="AL13" s="25">
        <f t="shared" si="24"/>
        <v>1775.6391512575792</v>
      </c>
      <c r="AM13" s="25">
        <f t="shared" si="25"/>
        <v>1560</v>
      </c>
      <c r="AN13" s="25">
        <f t="shared" si="26"/>
        <v>215.63915125757921</v>
      </c>
      <c r="AO13" s="10"/>
      <c r="AP13" s="12">
        <v>1178494.74</v>
      </c>
      <c r="AQ13" s="12" t="str">
        <f t="shared" si="27"/>
        <v xml:space="preserve"> </v>
      </c>
      <c r="AR13" s="12">
        <f t="shared" si="28"/>
        <v>554451.20915125753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625819.17000000004</v>
      </c>
      <c r="BA13" s="15">
        <v>591570.12</v>
      </c>
      <c r="BB13" s="15">
        <v>625819.17000000004</v>
      </c>
      <c r="BC13" s="15">
        <v>549817.74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34249</v>
      </c>
      <c r="BJ13" s="241"/>
      <c r="BK13" s="241"/>
      <c r="BL13" s="241"/>
      <c r="BM13" s="241"/>
      <c r="BN13" s="294"/>
      <c r="BO13" s="294"/>
      <c r="BP13" s="294"/>
      <c r="BQ13" s="294"/>
      <c r="BR13" s="244"/>
      <c r="BS13" s="244"/>
      <c r="BT13" s="241"/>
      <c r="BU13" s="241"/>
      <c r="BV13" s="245" t="s">
        <v>641</v>
      </c>
      <c r="BW13" s="241">
        <v>0</v>
      </c>
      <c r="BX13" s="241">
        <v>2984728.09</v>
      </c>
      <c r="BY13" s="241">
        <v>306021.40999999997</v>
      </c>
      <c r="BZ13" s="241">
        <v>2984728.09</v>
      </c>
      <c r="CA13" s="241">
        <v>306021.40999999997</v>
      </c>
      <c r="CB13" s="242" t="s">
        <v>634</v>
      </c>
      <c r="CC13" s="247">
        <v>548257.74</v>
      </c>
      <c r="CD13" s="247">
        <v>242236.33</v>
      </c>
      <c r="CE13" s="247">
        <v>1178494.74</v>
      </c>
      <c r="CF13" s="247">
        <v>0</v>
      </c>
    </row>
    <row r="14" spans="1:95" x14ac:dyDescent="0.25">
      <c r="A14" s="253" t="s">
        <v>659</v>
      </c>
      <c r="B14" s="254" t="s">
        <v>660</v>
      </c>
      <c r="C14" s="254" t="s">
        <v>655</v>
      </c>
      <c r="D14" s="233"/>
      <c r="E14" s="234">
        <v>462022</v>
      </c>
      <c r="F14" s="235">
        <v>462022</v>
      </c>
      <c r="G14" s="255">
        <f>'Jobs-Ops'!G14</f>
        <v>0</v>
      </c>
      <c r="H14" s="113">
        <f>'Jobs-Ops'!H14</f>
        <v>0</v>
      </c>
      <c r="I14" s="104"/>
      <c r="J14" s="237">
        <v>462022</v>
      </c>
      <c r="K14" s="248"/>
      <c r="L14" s="239"/>
      <c r="M14" s="8">
        <v>388044.07</v>
      </c>
      <c r="N14" s="240">
        <v>387022</v>
      </c>
      <c r="O14" s="72"/>
      <c r="P14" s="100"/>
      <c r="Q14" s="9">
        <f t="shared" si="12"/>
        <v>75000</v>
      </c>
      <c r="R14" s="9">
        <f t="shared" si="13"/>
        <v>75000</v>
      </c>
      <c r="S14" s="9">
        <f t="shared" si="14"/>
        <v>0</v>
      </c>
      <c r="T14" s="256">
        <v>46054</v>
      </c>
      <c r="U14" s="10"/>
      <c r="V14" s="23">
        <f t="shared" si="15"/>
        <v>0.80620680478112361</v>
      </c>
      <c r="W14" s="11">
        <f t="shared" si="16"/>
        <v>372485.28035858431</v>
      </c>
      <c r="X14" s="8">
        <v>312019.77</v>
      </c>
      <c r="Y14" s="9">
        <f t="shared" si="17"/>
        <v>60465.510358584288</v>
      </c>
      <c r="Z14" s="9">
        <f t="shared" si="18"/>
        <v>75000</v>
      </c>
      <c r="AA14" s="9">
        <f t="shared" si="19"/>
        <v>-14534.489641415712</v>
      </c>
      <c r="AB14" s="10"/>
      <c r="AC14" s="24">
        <v>0.46844071790656255</v>
      </c>
      <c r="AD14" s="11">
        <v>101384.43251582308</v>
      </c>
      <c r="AE14" s="8">
        <v>170957.44</v>
      </c>
      <c r="AF14" s="9">
        <f t="shared" si="20"/>
        <v>-69573.007484176924</v>
      </c>
      <c r="AG14" s="10"/>
      <c r="AH14" s="11">
        <f t="shared" si="21"/>
        <v>271100.8478427612</v>
      </c>
      <c r="AI14" s="8">
        <v>141062.32999999999</v>
      </c>
      <c r="AJ14" s="9">
        <f t="shared" si="23"/>
        <v>130038.51784276121</v>
      </c>
      <c r="AK14" s="10"/>
      <c r="AL14" s="25">
        <f t="shared" si="24"/>
        <v>89536.719641415693</v>
      </c>
      <c r="AM14" s="25">
        <f t="shared" si="25"/>
        <v>75002.229999999981</v>
      </c>
      <c r="AN14" s="25">
        <f t="shared" si="26"/>
        <v>14534.489641415712</v>
      </c>
      <c r="AO14" s="10"/>
      <c r="AP14" s="12">
        <v>462022</v>
      </c>
      <c r="AQ14" s="12" t="str">
        <f t="shared" si="27"/>
        <v xml:space="preserve"> </v>
      </c>
      <c r="AR14" s="12">
        <f t="shared" si="28"/>
        <v>89536.719641415693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462022</v>
      </c>
      <c r="BA14" s="15">
        <v>387022</v>
      </c>
      <c r="BB14" s="15">
        <v>462022</v>
      </c>
      <c r="BC14" s="15">
        <v>387022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75000</v>
      </c>
      <c r="BJ14" s="241"/>
      <c r="BK14" s="241"/>
      <c r="BL14" s="241"/>
      <c r="BM14" s="241"/>
      <c r="BN14" s="294"/>
      <c r="BO14" s="294"/>
      <c r="BP14" s="294"/>
      <c r="BQ14" s="294"/>
      <c r="BR14" s="244"/>
      <c r="BS14" s="244"/>
      <c r="BT14" s="241"/>
      <c r="BU14" s="241"/>
      <c r="BV14" s="245" t="s">
        <v>641</v>
      </c>
      <c r="BW14" s="241">
        <v>0</v>
      </c>
      <c r="BX14" s="241">
        <v>216429.59</v>
      </c>
      <c r="BY14" s="241">
        <v>364950</v>
      </c>
      <c r="BZ14" s="241">
        <v>216429.59</v>
      </c>
      <c r="CA14" s="241">
        <v>364950</v>
      </c>
      <c r="CB14" s="242" t="s">
        <v>634</v>
      </c>
      <c r="CC14" s="247">
        <v>312019.77</v>
      </c>
      <c r="CD14" s="247">
        <v>141062.32999999999</v>
      </c>
      <c r="CE14" s="247">
        <v>462022</v>
      </c>
      <c r="CF14" s="247">
        <v>0</v>
      </c>
    </row>
    <row r="15" spans="1:95" x14ac:dyDescent="0.25">
      <c r="A15" s="253" t="s">
        <v>661</v>
      </c>
      <c r="B15" s="254" t="s">
        <v>662</v>
      </c>
      <c r="C15" s="254" t="s">
        <v>642</v>
      </c>
      <c r="D15" s="233"/>
      <c r="E15" s="234">
        <v>7886525.04</v>
      </c>
      <c r="F15" s="235">
        <v>7886525.04</v>
      </c>
      <c r="G15" s="255">
        <f>'Jobs-Ops'!G15</f>
        <v>0</v>
      </c>
      <c r="H15" s="113">
        <f>'Jobs-Ops'!H15</f>
        <v>0</v>
      </c>
      <c r="I15" s="104"/>
      <c r="J15" s="237">
        <v>7886885.04</v>
      </c>
      <c r="K15" s="248"/>
      <c r="L15" s="239"/>
      <c r="M15" s="8">
        <v>7914639.7400000002</v>
      </c>
      <c r="N15" s="240">
        <v>6876885.04</v>
      </c>
      <c r="O15" s="72"/>
      <c r="P15" s="100"/>
      <c r="Q15" s="9">
        <f t="shared" si="12"/>
        <v>1010000</v>
      </c>
      <c r="R15" s="9">
        <f t="shared" si="13"/>
        <v>830000</v>
      </c>
      <c r="S15" s="9">
        <f t="shared" si="14"/>
        <v>180000</v>
      </c>
      <c r="T15" s="256">
        <v>46054</v>
      </c>
      <c r="U15" s="10"/>
      <c r="V15" s="23">
        <f t="shared" si="15"/>
        <v>0.93814789435537804</v>
      </c>
      <c r="W15" s="11">
        <f t="shared" si="16"/>
        <v>7399064.5932989316</v>
      </c>
      <c r="X15" s="8">
        <v>6451535.2199999997</v>
      </c>
      <c r="Y15" s="9">
        <f t="shared" si="17"/>
        <v>947529.37329893187</v>
      </c>
      <c r="Z15" s="9">
        <f t="shared" si="18"/>
        <v>830000</v>
      </c>
      <c r="AA15" s="9">
        <f t="shared" si="19"/>
        <v>117529.37329893187</v>
      </c>
      <c r="AB15" s="10"/>
      <c r="AC15" s="24">
        <v>0.24088558075321373</v>
      </c>
      <c r="AD15" s="11">
        <v>457621.31732165132</v>
      </c>
      <c r="AE15" s="8">
        <v>1919309.11</v>
      </c>
      <c r="AF15" s="9">
        <f t="shared" si="20"/>
        <v>-1461687.7926783487</v>
      </c>
      <c r="AG15" s="10"/>
      <c r="AH15" s="11">
        <f t="shared" si="21"/>
        <v>6941443.27597728</v>
      </c>
      <c r="AI15" s="8">
        <v>4532226.1100000003</v>
      </c>
      <c r="AJ15" s="9">
        <f t="shared" si="23"/>
        <v>2409217.1659772806</v>
      </c>
      <c r="AK15" s="10"/>
      <c r="AL15" s="25">
        <f t="shared" si="24"/>
        <v>487820.44670106843</v>
      </c>
      <c r="AM15" s="25">
        <f t="shared" si="25"/>
        <v>425349.8200000003</v>
      </c>
      <c r="AN15" s="25">
        <f t="shared" si="26"/>
        <v>62470.626701068133</v>
      </c>
      <c r="AO15" s="10"/>
      <c r="AP15" s="12">
        <v>7886836.46</v>
      </c>
      <c r="AQ15" s="12" t="str">
        <f t="shared" si="27"/>
        <v xml:space="preserve"> </v>
      </c>
      <c r="AR15" s="12">
        <f t="shared" si="28"/>
        <v>487771.86670106836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7886885.04</v>
      </c>
      <c r="BA15" s="15">
        <v>6876885.04</v>
      </c>
      <c r="BB15" s="15">
        <v>7886885.04</v>
      </c>
      <c r="BC15" s="15">
        <v>6876885.04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830000</v>
      </c>
      <c r="BJ15" s="241"/>
      <c r="BK15" s="241"/>
      <c r="BL15" s="241"/>
      <c r="BM15" s="241"/>
      <c r="BN15" s="294"/>
      <c r="BO15" s="294"/>
      <c r="BP15" s="294"/>
      <c r="BQ15" s="294"/>
      <c r="BR15" s="244"/>
      <c r="BS15" s="244"/>
      <c r="BT15" s="241"/>
      <c r="BU15" s="241"/>
      <c r="BV15" s="245" t="s">
        <v>641</v>
      </c>
      <c r="BW15" s="241">
        <v>0</v>
      </c>
      <c r="BX15" s="241">
        <v>1899745.58</v>
      </c>
      <c r="BY15" s="241">
        <v>7967721.04</v>
      </c>
      <c r="BZ15" s="241">
        <v>1919309.11</v>
      </c>
      <c r="CA15" s="241">
        <v>7967721.04</v>
      </c>
      <c r="CB15" s="242" t="s">
        <v>634</v>
      </c>
      <c r="CC15" s="247">
        <v>6451535.2199999997</v>
      </c>
      <c r="CD15" s="247">
        <v>4532226.1100000003</v>
      </c>
      <c r="CE15" s="247">
        <v>7886836.46</v>
      </c>
      <c r="CF15" s="247">
        <v>0</v>
      </c>
    </row>
    <row r="16" spans="1:95" x14ac:dyDescent="0.25">
      <c r="A16" s="253" t="s">
        <v>663</v>
      </c>
      <c r="B16" s="254" t="s">
        <v>664</v>
      </c>
      <c r="C16" s="254" t="s">
        <v>655</v>
      </c>
      <c r="D16" s="233"/>
      <c r="E16" s="234">
        <v>324900</v>
      </c>
      <c r="F16" s="235">
        <v>324900</v>
      </c>
      <c r="G16" s="255">
        <f>'Jobs-Ops'!G16</f>
        <v>0</v>
      </c>
      <c r="H16" s="113">
        <f>'Jobs-Ops'!H16</f>
        <v>0</v>
      </c>
      <c r="I16" s="104"/>
      <c r="J16" s="237">
        <v>324900</v>
      </c>
      <c r="K16" s="248"/>
      <c r="L16" s="239"/>
      <c r="M16" s="8">
        <v>306221.40999999997</v>
      </c>
      <c r="N16" s="240">
        <v>307641</v>
      </c>
      <c r="O16" s="72"/>
      <c r="P16" s="100"/>
      <c r="Q16" s="9">
        <f t="shared" si="12"/>
        <v>17259</v>
      </c>
      <c r="R16" s="9">
        <f t="shared" si="13"/>
        <v>18000</v>
      </c>
      <c r="S16" s="9">
        <f t="shared" si="14"/>
        <v>-741</v>
      </c>
      <c r="T16" s="256">
        <v>46022</v>
      </c>
      <c r="U16" s="10"/>
      <c r="V16" s="23">
        <f t="shared" si="15"/>
        <v>0.99538556304263726</v>
      </c>
      <c r="W16" s="11">
        <f t="shared" si="16"/>
        <v>323400.76943255286</v>
      </c>
      <c r="X16" s="8">
        <v>306221.40999999997</v>
      </c>
      <c r="Y16" s="9">
        <f t="shared" si="17"/>
        <v>17179.359432552883</v>
      </c>
      <c r="Z16" s="9">
        <f t="shared" si="18"/>
        <v>18000</v>
      </c>
      <c r="AA16" s="9">
        <f t="shared" si="19"/>
        <v>-820.64056744711706</v>
      </c>
      <c r="AB16" s="10"/>
      <c r="AC16" s="24">
        <v>0.59122929292929294</v>
      </c>
      <c r="AD16" s="11">
        <v>113569.41224757578</v>
      </c>
      <c r="AE16" s="8">
        <v>181448.27</v>
      </c>
      <c r="AF16" s="9">
        <f t="shared" si="20"/>
        <v>-67878.857752424214</v>
      </c>
      <c r="AG16" s="10"/>
      <c r="AH16" s="11">
        <f t="shared" si="21"/>
        <v>209831.3571849771</v>
      </c>
      <c r="AI16" s="8">
        <v>124773.14</v>
      </c>
      <c r="AJ16" s="9">
        <f t="shared" si="23"/>
        <v>85058.217184977097</v>
      </c>
      <c r="AK16" s="10"/>
      <c r="AL16" s="25">
        <f t="shared" si="24"/>
        <v>1499.2305674471427</v>
      </c>
      <c r="AM16" s="25">
        <f t="shared" si="25"/>
        <v>1419.5900000000256</v>
      </c>
      <c r="AN16" s="25">
        <f t="shared" si="26"/>
        <v>79.640567447117064</v>
      </c>
      <c r="AO16" s="10"/>
      <c r="AP16" s="12">
        <v>324900</v>
      </c>
      <c r="AQ16" s="12" t="str">
        <f t="shared" si="27"/>
        <v xml:space="preserve"> </v>
      </c>
      <c r="AR16" s="12">
        <f t="shared" si="28"/>
        <v>1499.2305674471427</v>
      </c>
      <c r="AS16" s="241"/>
      <c r="AT16" s="242"/>
      <c r="AU16" s="241"/>
      <c r="AV16" s="241"/>
      <c r="AW16" s="243"/>
      <c r="AX16" s="242" t="s">
        <v>630</v>
      </c>
      <c r="AY16" s="242" t="s">
        <v>630</v>
      </c>
      <c r="AZ16" s="15">
        <v>324900</v>
      </c>
      <c r="BA16" s="15">
        <v>307641</v>
      </c>
      <c r="BB16" s="15">
        <v>324900</v>
      </c>
      <c r="BC16" s="15">
        <v>307641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18000</v>
      </c>
      <c r="BJ16" s="241"/>
      <c r="BK16" s="241"/>
      <c r="BL16" s="241"/>
      <c r="BM16" s="241"/>
      <c r="BN16" s="294"/>
      <c r="BO16" s="294"/>
      <c r="BP16" s="294"/>
      <c r="BQ16" s="294"/>
      <c r="BR16" s="244"/>
      <c r="BS16" s="244"/>
      <c r="BT16" s="241"/>
      <c r="BU16" s="241"/>
      <c r="BV16" s="245" t="s">
        <v>641</v>
      </c>
      <c r="BW16" s="241">
        <v>0</v>
      </c>
      <c r="BX16" s="241">
        <v>192090.3</v>
      </c>
      <c r="BY16" s="241">
        <v>306900</v>
      </c>
      <c r="BZ16" s="241">
        <v>192090.3</v>
      </c>
      <c r="CA16" s="241">
        <v>306900</v>
      </c>
      <c r="CB16" s="242" t="s">
        <v>634</v>
      </c>
      <c r="CC16" s="247">
        <v>306221.40999999997</v>
      </c>
      <c r="CD16" s="247">
        <v>124773.14</v>
      </c>
      <c r="CE16" s="247">
        <v>324900</v>
      </c>
      <c r="CF16" s="247">
        <v>0</v>
      </c>
    </row>
    <row r="17" spans="1:84" x14ac:dyDescent="0.25">
      <c r="A17" s="253" t="s">
        <v>665</v>
      </c>
      <c r="B17" s="254" t="s">
        <v>666</v>
      </c>
      <c r="C17" s="254" t="s">
        <v>667</v>
      </c>
      <c r="D17" s="233"/>
      <c r="E17" s="234">
        <v>25295417.440000001</v>
      </c>
      <c r="F17" s="235">
        <v>25295417.440000001</v>
      </c>
      <c r="G17" s="255">
        <f>'Jobs-Ops'!G17</f>
        <v>0</v>
      </c>
      <c r="H17" s="113">
        <f>'Jobs-Ops'!H17</f>
        <v>0</v>
      </c>
      <c r="I17" s="104"/>
      <c r="J17" s="237">
        <v>25191176.640000001</v>
      </c>
      <c r="K17" s="248"/>
      <c r="L17" s="239"/>
      <c r="M17" s="8">
        <v>23168278.870000001</v>
      </c>
      <c r="N17" s="240">
        <v>23271176.640000001</v>
      </c>
      <c r="O17" s="72"/>
      <c r="P17" s="100"/>
      <c r="Q17" s="9">
        <f t="shared" si="12"/>
        <v>1920000</v>
      </c>
      <c r="R17" s="9">
        <f t="shared" si="13"/>
        <v>1790000</v>
      </c>
      <c r="S17" s="9">
        <f t="shared" si="14"/>
        <v>130000</v>
      </c>
      <c r="T17" s="256">
        <v>46274</v>
      </c>
      <c r="U17" s="10"/>
      <c r="V17" s="23">
        <f t="shared" si="15"/>
        <v>0.53013243897580598</v>
      </c>
      <c r="W17" s="11">
        <f t="shared" si="16"/>
        <v>13354659.912833549</v>
      </c>
      <c r="X17" s="8">
        <v>12336805.630000001</v>
      </c>
      <c r="Y17" s="9">
        <f t="shared" si="17"/>
        <v>1017854.2828335483</v>
      </c>
      <c r="Z17" s="9">
        <f t="shared" si="18"/>
        <v>1790000</v>
      </c>
      <c r="AA17" s="9">
        <f t="shared" si="19"/>
        <v>-772145.71716645174</v>
      </c>
      <c r="AB17" s="10"/>
      <c r="AC17" s="24">
        <v>8.9802698046311816E-2</v>
      </c>
      <c r="AD17" s="11">
        <v>189137.22868049334</v>
      </c>
      <c r="AE17" s="8">
        <v>2106141.94</v>
      </c>
      <c r="AF17" s="9">
        <f t="shared" si="20"/>
        <v>-1917004.7113195066</v>
      </c>
      <c r="AG17" s="10"/>
      <c r="AH17" s="11">
        <f t="shared" si="21"/>
        <v>13165522.684153056</v>
      </c>
      <c r="AI17" s="8">
        <v>10230663.689999999</v>
      </c>
      <c r="AJ17" s="9">
        <f t="shared" si="23"/>
        <v>2934858.9941530549</v>
      </c>
      <c r="AK17" s="10"/>
      <c r="AL17" s="25">
        <f t="shared" si="24"/>
        <v>11836516.727166452</v>
      </c>
      <c r="AM17" s="25">
        <f t="shared" si="25"/>
        <v>10934371.01</v>
      </c>
      <c r="AN17" s="25">
        <f t="shared" si="26"/>
        <v>902145.71716645174</v>
      </c>
      <c r="AO17" s="10"/>
      <c r="AP17" s="12">
        <v>16132267.279999999</v>
      </c>
      <c r="AQ17" s="12" t="str">
        <f t="shared" si="27"/>
        <v xml:space="preserve"> </v>
      </c>
      <c r="AR17" s="12">
        <f t="shared" si="28"/>
        <v>2777607.3671664502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25191176.640000001</v>
      </c>
      <c r="BA17" s="15">
        <v>23271176.640000001</v>
      </c>
      <c r="BB17" s="15">
        <v>25191176.640000001</v>
      </c>
      <c r="BC17" s="15">
        <v>23271176.640000001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1790000</v>
      </c>
      <c r="BJ17" s="241"/>
      <c r="BK17" s="241"/>
      <c r="BL17" s="241"/>
      <c r="BM17" s="241"/>
      <c r="BN17" s="294"/>
      <c r="BO17" s="294"/>
      <c r="BP17" s="294"/>
      <c r="BQ17" s="294"/>
      <c r="BR17" s="244"/>
      <c r="BS17" s="244"/>
      <c r="BT17" s="241"/>
      <c r="BU17" s="241"/>
      <c r="BV17" s="245" t="s">
        <v>641</v>
      </c>
      <c r="BW17" s="241">
        <v>0</v>
      </c>
      <c r="BX17" s="241">
        <v>2106141.94</v>
      </c>
      <c r="BY17" s="241">
        <v>23452991.789999999</v>
      </c>
      <c r="BZ17" s="241">
        <v>2106141.94</v>
      </c>
      <c r="CA17" s="241">
        <v>23452991.789999999</v>
      </c>
      <c r="CB17" s="242" t="s">
        <v>634</v>
      </c>
      <c r="CC17" s="247">
        <v>12336805.630000001</v>
      </c>
      <c r="CD17" s="247">
        <v>10230663.689999999</v>
      </c>
      <c r="CE17" s="247">
        <v>16132267.279999999</v>
      </c>
      <c r="CF17" s="247">
        <v>0</v>
      </c>
    </row>
    <row r="18" spans="1:84" x14ac:dyDescent="0.25">
      <c r="A18" s="253" t="s">
        <v>668</v>
      </c>
      <c r="B18" s="254" t="s">
        <v>669</v>
      </c>
      <c r="C18" s="254" t="s">
        <v>655</v>
      </c>
      <c r="D18" s="233"/>
      <c r="E18" s="234">
        <v>4104848</v>
      </c>
      <c r="F18" s="235">
        <v>4104848</v>
      </c>
      <c r="G18" s="255">
        <f>'Jobs-Ops'!G18</f>
        <v>0</v>
      </c>
      <c r="H18" s="113">
        <f>'Jobs-Ops'!H18</f>
        <v>0</v>
      </c>
      <c r="I18" s="104"/>
      <c r="J18" s="237">
        <v>4104848</v>
      </c>
      <c r="K18" s="248"/>
      <c r="L18" s="239"/>
      <c r="M18" s="8">
        <v>3900648.79</v>
      </c>
      <c r="N18" s="240">
        <v>3944848</v>
      </c>
      <c r="O18" s="72"/>
      <c r="P18" s="100"/>
      <c r="Q18" s="9">
        <f t="shared" si="12"/>
        <v>160000</v>
      </c>
      <c r="R18" s="9">
        <f t="shared" si="13"/>
        <v>160000</v>
      </c>
      <c r="S18" s="9">
        <f t="shared" si="14"/>
        <v>0</v>
      </c>
      <c r="T18" s="256">
        <v>46321</v>
      </c>
      <c r="U18" s="10"/>
      <c r="V18" s="23">
        <f t="shared" si="15"/>
        <v>0.38254116001427685</v>
      </c>
      <c r="W18" s="11">
        <f t="shared" si="16"/>
        <v>1570273.3156022844</v>
      </c>
      <c r="X18" s="8">
        <v>1509066.73</v>
      </c>
      <c r="Y18" s="9">
        <f t="shared" si="17"/>
        <v>61206.585602284409</v>
      </c>
      <c r="Z18" s="9">
        <f t="shared" si="18"/>
        <v>160000</v>
      </c>
      <c r="AA18" s="9">
        <f t="shared" si="19"/>
        <v>-98793.414397715591</v>
      </c>
      <c r="AB18" s="10"/>
      <c r="AC18" s="24">
        <v>3.8918927669989549E-2</v>
      </c>
      <c r="AD18" s="11">
        <v>5941.0408601902282</v>
      </c>
      <c r="AE18" s="8">
        <v>152651.71</v>
      </c>
      <c r="AF18" s="9">
        <f t="shared" si="20"/>
        <v>-146710.66913980976</v>
      </c>
      <c r="AG18" s="10"/>
      <c r="AH18" s="11">
        <f t="shared" si="21"/>
        <v>1564332.2747420941</v>
      </c>
      <c r="AI18" s="8">
        <v>1356415.02</v>
      </c>
      <c r="AJ18" s="9">
        <f t="shared" si="23"/>
        <v>207917.25474209417</v>
      </c>
      <c r="AK18" s="10"/>
      <c r="AL18" s="25">
        <f t="shared" si="24"/>
        <v>2534574.6843977156</v>
      </c>
      <c r="AM18" s="25">
        <f t="shared" si="25"/>
        <v>2435781.27</v>
      </c>
      <c r="AN18" s="25">
        <f t="shared" si="26"/>
        <v>98793.414397715591</v>
      </c>
      <c r="AO18" s="10"/>
      <c r="AP18" s="12">
        <v>166781.32999999999</v>
      </c>
      <c r="AQ18" s="12">
        <f t="shared" si="27"/>
        <v>1403491.9856022843</v>
      </c>
      <c r="AR18" s="12" t="str">
        <f t="shared" si="28"/>
        <v xml:space="preserve"> 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4104848</v>
      </c>
      <c r="BA18" s="15">
        <v>3944848</v>
      </c>
      <c r="BB18" s="15">
        <v>4104848</v>
      </c>
      <c r="BC18" s="15">
        <v>3944848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160000</v>
      </c>
      <c r="BJ18" s="241"/>
      <c r="BK18" s="241"/>
      <c r="BL18" s="241"/>
      <c r="BM18" s="241"/>
      <c r="BN18" s="294"/>
      <c r="BO18" s="294"/>
      <c r="BP18" s="294"/>
      <c r="BQ18" s="294"/>
      <c r="BR18" s="244"/>
      <c r="BS18" s="244"/>
      <c r="BT18" s="241"/>
      <c r="BU18" s="241"/>
      <c r="BV18" s="245" t="s">
        <v>641</v>
      </c>
      <c r="BW18" s="241">
        <v>0</v>
      </c>
      <c r="BX18" s="241">
        <v>152651.71</v>
      </c>
      <c r="BY18" s="241">
        <v>3922300</v>
      </c>
      <c r="BZ18" s="241">
        <v>152651.71</v>
      </c>
      <c r="CA18" s="241">
        <v>3922300</v>
      </c>
      <c r="CB18" s="242" t="s">
        <v>634</v>
      </c>
      <c r="CC18" s="247">
        <v>1509066.73</v>
      </c>
      <c r="CD18" s="247">
        <v>1356415.02</v>
      </c>
      <c r="CE18" s="247">
        <v>166781.32999999999</v>
      </c>
      <c r="CF18" s="247">
        <v>0</v>
      </c>
    </row>
    <row r="19" spans="1:84" x14ac:dyDescent="0.25">
      <c r="A19" s="253" t="s">
        <v>670</v>
      </c>
      <c r="B19" s="254" t="s">
        <v>671</v>
      </c>
      <c r="C19" s="254" t="s">
        <v>672</v>
      </c>
      <c r="D19" s="233"/>
      <c r="E19" s="234">
        <v>6881300</v>
      </c>
      <c r="F19" s="235">
        <v>6881300</v>
      </c>
      <c r="G19" s="255">
        <f>'Jobs-Ops'!G19</f>
        <v>0</v>
      </c>
      <c r="H19" s="113">
        <f>'Jobs-Ops'!H19</f>
        <v>0</v>
      </c>
      <c r="I19" s="104"/>
      <c r="J19" s="237">
        <v>6881300</v>
      </c>
      <c r="K19" s="238"/>
      <c r="L19" s="239"/>
      <c r="M19" s="8">
        <v>5811297.0300000003</v>
      </c>
      <c r="N19" s="240">
        <v>5981300</v>
      </c>
      <c r="O19" s="72"/>
      <c r="P19" s="100"/>
      <c r="Q19" s="9">
        <f t="shared" si="12"/>
        <v>900000</v>
      </c>
      <c r="R19" s="9">
        <f t="shared" si="13"/>
        <v>825000</v>
      </c>
      <c r="S19" s="9">
        <f t="shared" si="14"/>
        <v>75000</v>
      </c>
      <c r="T19" s="256">
        <v>46168</v>
      </c>
      <c r="U19" s="10"/>
      <c r="V19" s="23">
        <f t="shared" si="15"/>
        <v>0.56920542022637222</v>
      </c>
      <c r="W19" s="11">
        <f t="shared" si="16"/>
        <v>3916873.2582037351</v>
      </c>
      <c r="X19" s="8">
        <v>3404588.38</v>
      </c>
      <c r="Y19" s="9">
        <f t="shared" si="17"/>
        <v>512284.87820373522</v>
      </c>
      <c r="Z19" s="9">
        <f t="shared" si="18"/>
        <v>825000</v>
      </c>
      <c r="AA19" s="9">
        <f t="shared" si="19"/>
        <v>-312715.12179626478</v>
      </c>
      <c r="AB19" s="10"/>
      <c r="AC19" s="24">
        <v>9.4848851633997408E-2</v>
      </c>
      <c r="AD19" s="11">
        <v>56130.643641978044</v>
      </c>
      <c r="AE19" s="8">
        <v>591790.43999999994</v>
      </c>
      <c r="AF19" s="9">
        <f t="shared" si="20"/>
        <v>-535659.79635802191</v>
      </c>
      <c r="AG19" s="10"/>
      <c r="AH19" s="11">
        <f t="shared" si="21"/>
        <v>3860742.6145617571</v>
      </c>
      <c r="AI19" s="8">
        <v>2812797.94</v>
      </c>
      <c r="AJ19" s="9">
        <f t="shared" si="23"/>
        <v>1047944.6745617571</v>
      </c>
      <c r="AK19" s="10"/>
      <c r="AL19" s="25">
        <f t="shared" si="24"/>
        <v>2964426.7417962649</v>
      </c>
      <c r="AM19" s="25">
        <f t="shared" si="25"/>
        <v>2576711.62</v>
      </c>
      <c r="AN19" s="25">
        <f t="shared" si="26"/>
        <v>387715.12179626478</v>
      </c>
      <c r="AO19" s="10"/>
      <c r="AP19" s="12">
        <v>5638490</v>
      </c>
      <c r="AQ19" s="12" t="str">
        <f t="shared" si="27"/>
        <v xml:space="preserve"> </v>
      </c>
      <c r="AR19" s="12">
        <f t="shared" si="28"/>
        <v>1721616.7417962649</v>
      </c>
      <c r="AS19" s="241"/>
      <c r="AT19" s="242"/>
      <c r="AU19" s="241"/>
      <c r="AV19" s="241"/>
      <c r="AW19" s="243"/>
      <c r="AX19" s="242" t="s">
        <v>630</v>
      </c>
      <c r="AY19" s="242" t="s">
        <v>630</v>
      </c>
      <c r="AZ19" s="15">
        <v>6881300</v>
      </c>
      <c r="BA19" s="15">
        <v>5981300</v>
      </c>
      <c r="BB19" s="15">
        <v>6881300</v>
      </c>
      <c r="BC19" s="15">
        <v>5981300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825000</v>
      </c>
      <c r="BJ19" s="241"/>
      <c r="BK19" s="241"/>
      <c r="BL19" s="241"/>
      <c r="BM19" s="241"/>
      <c r="BN19" s="294"/>
      <c r="BO19" s="294"/>
      <c r="BP19" s="294"/>
      <c r="BQ19" s="294"/>
      <c r="BR19" s="244"/>
      <c r="BS19" s="244"/>
      <c r="BT19" s="241"/>
      <c r="BU19" s="241"/>
      <c r="BV19" s="245" t="s">
        <v>641</v>
      </c>
      <c r="BW19" s="241">
        <v>0</v>
      </c>
      <c r="BX19" s="241">
        <v>591790.43999999994</v>
      </c>
      <c r="BY19" s="241">
        <v>6239300</v>
      </c>
      <c r="BZ19" s="241">
        <v>591790.43999999994</v>
      </c>
      <c r="CA19" s="241">
        <v>6239300</v>
      </c>
      <c r="CB19" s="242" t="s">
        <v>634</v>
      </c>
      <c r="CC19" s="247">
        <v>3404588.38</v>
      </c>
      <c r="CD19" s="247">
        <v>2812797.94</v>
      </c>
      <c r="CE19" s="247">
        <v>5638490</v>
      </c>
      <c r="CF19" s="247">
        <v>0</v>
      </c>
    </row>
    <row r="20" spans="1:84" x14ac:dyDescent="0.25">
      <c r="A20" s="253" t="s">
        <v>673</v>
      </c>
      <c r="B20" s="254" t="s">
        <v>674</v>
      </c>
      <c r="C20" s="254" t="s">
        <v>675</v>
      </c>
      <c r="D20" s="233"/>
      <c r="E20" s="234">
        <v>1298330</v>
      </c>
      <c r="F20" s="235">
        <v>1298330</v>
      </c>
      <c r="G20" s="255">
        <f>'Jobs-Ops'!G20</f>
        <v>0</v>
      </c>
      <c r="H20" s="113">
        <f>'Jobs-Ops'!H20</f>
        <v>0</v>
      </c>
      <c r="I20" s="104"/>
      <c r="J20" s="237">
        <v>1298330</v>
      </c>
      <c r="K20" s="238"/>
      <c r="L20" s="239"/>
      <c r="M20" s="8">
        <v>1067832.49</v>
      </c>
      <c r="N20" s="240">
        <v>913330</v>
      </c>
      <c r="O20" s="72"/>
      <c r="P20" s="100"/>
      <c r="Q20" s="9">
        <f t="shared" si="12"/>
        <v>385000</v>
      </c>
      <c r="R20" s="9">
        <f t="shared" si="13"/>
        <v>385000</v>
      </c>
      <c r="S20" s="9">
        <f t="shared" si="14"/>
        <v>0</v>
      </c>
      <c r="T20" s="256">
        <v>46142</v>
      </c>
      <c r="U20" s="10"/>
      <c r="V20" s="23">
        <f t="shared" si="15"/>
        <v>0.8493980817448239</v>
      </c>
      <c r="W20" s="11">
        <f t="shared" si="16"/>
        <v>1102799.0114717572</v>
      </c>
      <c r="X20" s="8">
        <v>775780.75</v>
      </c>
      <c r="Y20" s="9">
        <f t="shared" si="17"/>
        <v>327018.2614717572</v>
      </c>
      <c r="Z20" s="9">
        <f t="shared" si="18"/>
        <v>385000</v>
      </c>
      <c r="AA20" s="9">
        <f t="shared" si="19"/>
        <v>-57981.7385282428</v>
      </c>
      <c r="AB20" s="10"/>
      <c r="AC20" s="24">
        <v>3.4986399028453637E-2</v>
      </c>
      <c r="AD20" s="11">
        <v>1445.3535684316014</v>
      </c>
      <c r="AE20" s="8">
        <v>41311.870000000003</v>
      </c>
      <c r="AF20" s="9">
        <f t="shared" si="20"/>
        <v>-39866.516431568401</v>
      </c>
      <c r="AG20" s="10"/>
      <c r="AH20" s="11">
        <f t="shared" si="21"/>
        <v>1101353.6579033255</v>
      </c>
      <c r="AI20" s="8">
        <v>734468.88</v>
      </c>
      <c r="AJ20" s="9">
        <f t="shared" si="23"/>
        <v>366884.77790332562</v>
      </c>
      <c r="AK20" s="10"/>
      <c r="AL20" s="25">
        <f t="shared" si="24"/>
        <v>195530.9885282428</v>
      </c>
      <c r="AM20" s="25">
        <f t="shared" si="25"/>
        <v>137549.25</v>
      </c>
      <c r="AN20" s="25">
        <f t="shared" si="26"/>
        <v>57981.7385282428</v>
      </c>
      <c r="AO20" s="10"/>
      <c r="AP20" s="12">
        <v>685017</v>
      </c>
      <c r="AQ20" s="12">
        <f t="shared" si="27"/>
        <v>417782.0114717572</v>
      </c>
      <c r="AR20" s="12" t="str">
        <f t="shared" si="28"/>
        <v xml:space="preserve"> </v>
      </c>
      <c r="AS20" s="241"/>
      <c r="AT20" s="242"/>
      <c r="AU20" s="241"/>
      <c r="AV20" s="241"/>
      <c r="AW20" s="243"/>
      <c r="AX20" s="242" t="s">
        <v>630</v>
      </c>
      <c r="AY20" s="242" t="s">
        <v>630</v>
      </c>
      <c r="AZ20" s="15">
        <v>1298330</v>
      </c>
      <c r="BA20" s="15">
        <v>913330</v>
      </c>
      <c r="BB20" s="15">
        <v>1298330</v>
      </c>
      <c r="BC20" s="15">
        <v>913330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385000</v>
      </c>
      <c r="BJ20" s="241"/>
      <c r="BK20" s="241"/>
      <c r="BL20" s="241"/>
      <c r="BM20" s="241"/>
      <c r="BN20" s="294"/>
      <c r="BO20" s="294"/>
      <c r="BP20" s="294"/>
      <c r="BQ20" s="294"/>
      <c r="BR20" s="244"/>
      <c r="BS20" s="244"/>
      <c r="BT20" s="241"/>
      <c r="BU20" s="241"/>
      <c r="BV20" s="245" t="s">
        <v>641</v>
      </c>
      <c r="BW20" s="241">
        <v>0</v>
      </c>
      <c r="BX20" s="241">
        <v>41311.870000000003</v>
      </c>
      <c r="BY20" s="241">
        <v>1180798</v>
      </c>
      <c r="BZ20" s="241">
        <v>41311.870000000003</v>
      </c>
      <c r="CA20" s="241">
        <v>1180798</v>
      </c>
      <c r="CB20" s="242" t="s">
        <v>634</v>
      </c>
      <c r="CC20" s="247">
        <v>775780.75</v>
      </c>
      <c r="CD20" s="247">
        <v>734468.88</v>
      </c>
      <c r="CE20" s="247">
        <v>685017</v>
      </c>
      <c r="CF20" s="247">
        <v>0</v>
      </c>
    </row>
    <row r="21" spans="1:84" x14ac:dyDescent="0.25">
      <c r="A21" s="253" t="s">
        <v>676</v>
      </c>
      <c r="B21" s="254" t="s">
        <v>677</v>
      </c>
      <c r="C21" s="254" t="s">
        <v>635</v>
      </c>
      <c r="D21" s="233"/>
      <c r="E21" s="234">
        <v>0</v>
      </c>
      <c r="F21" s="235">
        <v>0</v>
      </c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>
        <v>0</v>
      </c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/>
      <c r="U21" s="10"/>
      <c r="V21" s="23">
        <f t="shared" si="15"/>
        <v>0</v>
      </c>
      <c r="W21" s="11">
        <f t="shared" si="16"/>
        <v>0</v>
      </c>
      <c r="X21" s="8">
        <v>0</v>
      </c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>
        <v>0</v>
      </c>
      <c r="AD21" s="11">
        <v>0</v>
      </c>
      <c r="AE21" s="8">
        <v>0</v>
      </c>
      <c r="AF21" s="9">
        <f t="shared" si="20"/>
        <v>0</v>
      </c>
      <c r="AG21" s="10"/>
      <c r="AH21" s="11">
        <f t="shared" si="21"/>
        <v>0</v>
      </c>
      <c r="AI21" s="8">
        <v>0</v>
      </c>
      <c r="AJ21" s="9">
        <f t="shared" si="23"/>
        <v>0</v>
      </c>
      <c r="AK21" s="10"/>
      <c r="AL21" s="25">
        <f t="shared" si="24"/>
        <v>0</v>
      </c>
      <c r="AM21" s="25">
        <f t="shared" si="25"/>
        <v>0</v>
      </c>
      <c r="AN21" s="25">
        <f t="shared" si="26"/>
        <v>0</v>
      </c>
      <c r="AO21" s="10"/>
      <c r="AP21" s="12">
        <v>0</v>
      </c>
      <c r="AQ21" s="12">
        <f t="shared" si="27"/>
        <v>0</v>
      </c>
      <c r="AR21" s="12">
        <f t="shared" si="28"/>
        <v>0</v>
      </c>
      <c r="AS21" s="241"/>
      <c r="AT21" s="242"/>
      <c r="AU21" s="241"/>
      <c r="AV21" s="241"/>
      <c r="AW21" s="243"/>
      <c r="AX21" s="242"/>
      <c r="AY21" s="242"/>
      <c r="AZ21" s="241">
        <v>0</v>
      </c>
      <c r="BA21" s="241">
        <v>0</v>
      </c>
      <c r="BB21" s="241">
        <v>0</v>
      </c>
      <c r="BC21" s="241">
        <v>0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0</v>
      </c>
      <c r="BJ21" s="241"/>
      <c r="BK21" s="241"/>
      <c r="BL21" s="241"/>
      <c r="BM21" s="241"/>
      <c r="BN21" s="294"/>
      <c r="BO21" s="294"/>
      <c r="BP21" s="294"/>
      <c r="BQ21" s="294"/>
      <c r="BR21" s="244"/>
      <c r="BS21" s="244"/>
      <c r="BT21" s="241"/>
      <c r="BU21" s="241"/>
      <c r="BV21" s="245"/>
      <c r="BW21" s="241">
        <v>0</v>
      </c>
      <c r="BX21" s="241">
        <v>0</v>
      </c>
      <c r="BY21" s="241">
        <v>0</v>
      </c>
      <c r="BZ21" s="241">
        <v>0</v>
      </c>
      <c r="CA21" s="241">
        <v>0</v>
      </c>
      <c r="CB21" s="242" t="s">
        <v>634</v>
      </c>
      <c r="CC21" s="247">
        <v>0</v>
      </c>
      <c r="CD21" s="247">
        <v>0</v>
      </c>
      <c r="CE21" s="247">
        <v>0</v>
      </c>
      <c r="CF21" s="247">
        <v>0</v>
      </c>
    </row>
    <row r="22" spans="1:84" x14ac:dyDescent="0.25">
      <c r="A22" s="253" t="s">
        <v>678</v>
      </c>
      <c r="B22" s="254" t="s">
        <v>679</v>
      </c>
      <c r="C22" s="254" t="s">
        <v>642</v>
      </c>
      <c r="D22" s="233"/>
      <c r="E22" s="234">
        <v>1198273.02</v>
      </c>
      <c r="F22" s="235">
        <v>1198273.02</v>
      </c>
      <c r="G22" s="255">
        <f>'Jobs-Ops'!G22</f>
        <v>0</v>
      </c>
      <c r="H22" s="113">
        <f>'Jobs-Ops'!H22</f>
        <v>0</v>
      </c>
      <c r="I22" s="104"/>
      <c r="J22" s="237">
        <v>1230131</v>
      </c>
      <c r="K22" s="238"/>
      <c r="L22" s="239"/>
      <c r="M22" s="8">
        <v>1077411.67</v>
      </c>
      <c r="N22" s="240">
        <v>1080131</v>
      </c>
      <c r="O22" s="71"/>
      <c r="P22" s="100"/>
      <c r="Q22" s="9">
        <f t="shared" si="12"/>
        <v>150000</v>
      </c>
      <c r="R22" s="9">
        <f t="shared" si="13"/>
        <v>62974</v>
      </c>
      <c r="S22" s="9">
        <f t="shared" si="14"/>
        <v>87026</v>
      </c>
      <c r="T22" s="256">
        <v>46168</v>
      </c>
      <c r="U22" s="10"/>
      <c r="V22" s="23">
        <f t="shared" si="15"/>
        <v>0.85451718356384554</v>
      </c>
      <c r="W22" s="11">
        <f t="shared" si="16"/>
        <v>1051168.0775345769</v>
      </c>
      <c r="X22" s="8">
        <v>922990.5</v>
      </c>
      <c r="Y22" s="9">
        <f t="shared" si="17"/>
        <v>128177.57753457688</v>
      </c>
      <c r="Z22" s="9">
        <f t="shared" si="18"/>
        <v>62974</v>
      </c>
      <c r="AA22" s="9">
        <f t="shared" si="19"/>
        <v>65203.577534576878</v>
      </c>
      <c r="AB22" s="10"/>
      <c r="AC22" s="24">
        <v>4.7434536234153522E-3</v>
      </c>
      <c r="AD22" s="11">
        <v>26.150944433106229</v>
      </c>
      <c r="AE22" s="8">
        <v>5513.06</v>
      </c>
      <c r="AF22" s="9">
        <f t="shared" si="20"/>
        <v>-5486.9090555668945</v>
      </c>
      <c r="AG22" s="10"/>
      <c r="AH22" s="11">
        <f t="shared" si="21"/>
        <v>1051141.9265901437</v>
      </c>
      <c r="AI22" s="8">
        <v>917477.44</v>
      </c>
      <c r="AJ22" s="9">
        <f t="shared" si="23"/>
        <v>133664.48659014376</v>
      </c>
      <c r="AK22" s="10"/>
      <c r="AL22" s="25">
        <f t="shared" si="24"/>
        <v>178962.92246542312</v>
      </c>
      <c r="AM22" s="25">
        <f t="shared" si="25"/>
        <v>157140.5</v>
      </c>
      <c r="AN22" s="25">
        <f t="shared" si="26"/>
        <v>21822.422465423122</v>
      </c>
      <c r="AO22" s="10"/>
      <c r="AP22" s="12">
        <v>1198273.02</v>
      </c>
      <c r="AQ22" s="12" t="str">
        <f t="shared" si="27"/>
        <v xml:space="preserve"> </v>
      </c>
      <c r="AR22" s="12">
        <f t="shared" si="28"/>
        <v>147104.94246542314</v>
      </c>
      <c r="AS22" s="241"/>
      <c r="AT22" s="242"/>
      <c r="AU22" s="241"/>
      <c r="AV22" s="241"/>
      <c r="AW22" s="243"/>
      <c r="AX22" s="242" t="s">
        <v>630</v>
      </c>
      <c r="AY22" s="242" t="s">
        <v>630</v>
      </c>
      <c r="AZ22" s="15">
        <v>1230131</v>
      </c>
      <c r="BA22" s="15">
        <v>1080131</v>
      </c>
      <c r="BB22" s="15">
        <v>1230131</v>
      </c>
      <c r="BC22" s="15">
        <v>1080131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62974</v>
      </c>
      <c r="BJ22" s="241"/>
      <c r="BK22" s="241"/>
      <c r="BL22" s="241"/>
      <c r="BM22" s="241"/>
      <c r="BN22" s="294"/>
      <c r="BO22" s="294"/>
      <c r="BP22" s="294"/>
      <c r="BQ22" s="294"/>
      <c r="BR22" s="244"/>
      <c r="BS22" s="244"/>
      <c r="BT22" s="241"/>
      <c r="BU22" s="241"/>
      <c r="BV22" s="245" t="s">
        <v>641</v>
      </c>
      <c r="BW22" s="241">
        <v>0</v>
      </c>
      <c r="BX22" s="241">
        <v>5513.06</v>
      </c>
      <c r="BY22" s="241">
        <v>1162246</v>
      </c>
      <c r="BZ22" s="241">
        <v>5513.06</v>
      </c>
      <c r="CA22" s="241">
        <v>1162246</v>
      </c>
      <c r="CB22" s="242" t="s">
        <v>634</v>
      </c>
      <c r="CC22" s="247">
        <v>922990.5</v>
      </c>
      <c r="CD22" s="247">
        <v>917477.44</v>
      </c>
      <c r="CE22" s="247">
        <v>1198273.02</v>
      </c>
      <c r="CF22" s="247">
        <v>0</v>
      </c>
    </row>
    <row r="23" spans="1:84" x14ac:dyDescent="0.25">
      <c r="A23" s="253" t="s">
        <v>680</v>
      </c>
      <c r="B23" s="254" t="s">
        <v>681</v>
      </c>
      <c r="C23" s="254" t="s">
        <v>642</v>
      </c>
      <c r="D23" s="233"/>
      <c r="E23" s="234">
        <v>30413570</v>
      </c>
      <c r="F23" s="235">
        <v>30413570</v>
      </c>
      <c r="G23" s="255">
        <f>'Jobs-Ops'!G23</f>
        <v>0</v>
      </c>
      <c r="H23" s="113">
        <f>'Jobs-Ops'!H23</f>
        <v>0</v>
      </c>
      <c r="I23" s="104"/>
      <c r="J23" s="237">
        <v>28550624.699999999</v>
      </c>
      <c r="K23" s="238"/>
      <c r="L23" s="239"/>
      <c r="M23" s="8">
        <v>28038021.100000001</v>
      </c>
      <c r="N23" s="240">
        <v>26179781.699999999</v>
      </c>
      <c r="O23" s="71"/>
      <c r="P23" s="100"/>
      <c r="Q23" s="9">
        <f t="shared" si="12"/>
        <v>2370843</v>
      </c>
      <c r="R23" s="9">
        <f t="shared" si="13"/>
        <v>2370843</v>
      </c>
      <c r="S23" s="9">
        <f t="shared" si="14"/>
        <v>0</v>
      </c>
      <c r="T23" s="256">
        <v>46478</v>
      </c>
      <c r="U23" s="10"/>
      <c r="V23" s="23">
        <f t="shared" si="15"/>
        <v>0.10637203518011001</v>
      </c>
      <c r="W23" s="11">
        <f t="shared" si="16"/>
        <v>3036988.055002518</v>
      </c>
      <c r="X23" s="8">
        <v>2784796.66</v>
      </c>
      <c r="Y23" s="9">
        <f t="shared" si="17"/>
        <v>252191.39500251785</v>
      </c>
      <c r="Z23" s="9">
        <f t="shared" si="18"/>
        <v>2370843</v>
      </c>
      <c r="AA23" s="9">
        <f t="shared" si="19"/>
        <v>-2118651.6049974822</v>
      </c>
      <c r="AB23" s="10"/>
      <c r="AC23" s="24">
        <v>3.1468074747562711E-5</v>
      </c>
      <c r="AD23" s="11">
        <v>2.7769002560986706E-2</v>
      </c>
      <c r="AE23" s="8">
        <v>882.45</v>
      </c>
      <c r="AF23" s="9">
        <f t="shared" si="20"/>
        <v>-882.4222309974391</v>
      </c>
      <c r="AG23" s="10"/>
      <c r="AH23" s="11">
        <f t="shared" si="21"/>
        <v>3036988.0272335154</v>
      </c>
      <c r="AI23" s="8">
        <v>2783914.21</v>
      </c>
      <c r="AJ23" s="9">
        <f t="shared" si="23"/>
        <v>253073.81723351529</v>
      </c>
      <c r="AK23" s="10"/>
      <c r="AL23" s="25">
        <f t="shared" si="24"/>
        <v>25513636.644997481</v>
      </c>
      <c r="AM23" s="25">
        <f t="shared" si="25"/>
        <v>23394985.039999999</v>
      </c>
      <c r="AN23" s="25">
        <f t="shared" si="26"/>
        <v>2118651.6049974822</v>
      </c>
      <c r="AO23" s="10"/>
      <c r="AP23" s="12">
        <v>3075805.95</v>
      </c>
      <c r="AQ23" s="12" t="str">
        <f t="shared" si="27"/>
        <v xml:space="preserve"> </v>
      </c>
      <c r="AR23" s="12">
        <f t="shared" si="28"/>
        <v>38817.894997482188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28550624.699999999</v>
      </c>
      <c r="BA23" s="15">
        <v>26179781.699999999</v>
      </c>
      <c r="BB23" s="15">
        <v>28550624.699999999</v>
      </c>
      <c r="BC23" s="15">
        <v>26179781.699999999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2370843</v>
      </c>
      <c r="BJ23" s="241"/>
      <c r="BK23" s="241"/>
      <c r="BL23" s="241"/>
      <c r="BM23" s="241"/>
      <c r="BN23" s="294"/>
      <c r="BO23" s="294"/>
      <c r="BP23" s="294"/>
      <c r="BQ23" s="294"/>
      <c r="BR23" s="244"/>
      <c r="BS23" s="244"/>
      <c r="BT23" s="241"/>
      <c r="BU23" s="241"/>
      <c r="BV23" s="245" t="s">
        <v>641</v>
      </c>
      <c r="BW23" s="241">
        <v>0</v>
      </c>
      <c r="BX23" s="241">
        <v>882.45</v>
      </c>
      <c r="BY23" s="241">
        <v>28042707</v>
      </c>
      <c r="BZ23" s="241">
        <v>882.45</v>
      </c>
      <c r="CA23" s="241">
        <v>28042707</v>
      </c>
      <c r="CB23" s="242" t="s">
        <v>634</v>
      </c>
      <c r="CC23" s="247">
        <v>2784796.66</v>
      </c>
      <c r="CD23" s="247">
        <v>2783914.21</v>
      </c>
      <c r="CE23" s="247">
        <v>3075805.95</v>
      </c>
      <c r="CF23" s="247">
        <v>0</v>
      </c>
    </row>
    <row r="24" spans="1:84" x14ac:dyDescent="0.25">
      <c r="A24" s="253" t="s">
        <v>682</v>
      </c>
      <c r="B24" s="254" t="s">
        <v>683</v>
      </c>
      <c r="C24" s="254" t="s">
        <v>642</v>
      </c>
      <c r="D24" s="233"/>
      <c r="E24" s="234">
        <v>1524766</v>
      </c>
      <c r="F24" s="235">
        <v>1524766</v>
      </c>
      <c r="G24" s="255">
        <f>'Jobs-Ops'!G24</f>
        <v>0</v>
      </c>
      <c r="H24" s="113">
        <f>'Jobs-Ops'!H24</f>
        <v>0</v>
      </c>
      <c r="I24" s="104"/>
      <c r="J24" s="237">
        <v>1524766</v>
      </c>
      <c r="K24" s="238"/>
      <c r="L24" s="239"/>
      <c r="M24" s="8">
        <v>1366049.13</v>
      </c>
      <c r="N24" s="240">
        <v>1393326</v>
      </c>
      <c r="O24" s="71"/>
      <c r="P24" s="100"/>
      <c r="Q24" s="9">
        <f t="shared" si="12"/>
        <v>131440</v>
      </c>
      <c r="R24" s="9">
        <f t="shared" si="13"/>
        <v>131440</v>
      </c>
      <c r="S24" s="9">
        <f t="shared" si="14"/>
        <v>0</v>
      </c>
      <c r="T24" s="256">
        <v>46172</v>
      </c>
      <c r="U24" s="10"/>
      <c r="V24" s="23">
        <f t="shared" si="15"/>
        <v>3.5938445130572455E-2</v>
      </c>
      <c r="W24" s="11">
        <f t="shared" si="16"/>
        <v>50073.97</v>
      </c>
      <c r="X24" s="8">
        <v>50073.97</v>
      </c>
      <c r="Y24" s="9">
        <f t="shared" si="17"/>
        <v>0</v>
      </c>
      <c r="Z24" s="9">
        <f t="shared" si="18"/>
        <v>131440</v>
      </c>
      <c r="AA24" s="9">
        <f t="shared" si="19"/>
        <v>-131440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50073.97</v>
      </c>
      <c r="AI24" s="8">
        <v>50073.97</v>
      </c>
      <c r="AJ24" s="9">
        <f t="shared" si="23"/>
        <v>0</v>
      </c>
      <c r="AK24" s="10"/>
      <c r="AL24" s="25">
        <f t="shared" si="24"/>
        <v>1474692.03</v>
      </c>
      <c r="AM24" s="25">
        <f t="shared" si="25"/>
        <v>1343252.03</v>
      </c>
      <c r="AN24" s="25">
        <f t="shared" si="26"/>
        <v>131440</v>
      </c>
      <c r="AO24" s="10"/>
      <c r="AP24" s="12">
        <v>0</v>
      </c>
      <c r="AQ24" s="12">
        <f t="shared" si="27"/>
        <v>50073.97</v>
      </c>
      <c r="AR24" s="12" t="str">
        <f t="shared" si="28"/>
        <v xml:space="preserve"> 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1524766</v>
      </c>
      <c r="BA24" s="15">
        <v>1393326</v>
      </c>
      <c r="BB24" s="15">
        <v>1524766</v>
      </c>
      <c r="BC24" s="15">
        <v>1393326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131440</v>
      </c>
      <c r="BJ24" s="241"/>
      <c r="BK24" s="241"/>
      <c r="BL24" s="241"/>
      <c r="BM24" s="241"/>
      <c r="BN24" s="294"/>
      <c r="BO24" s="294"/>
      <c r="BP24" s="294"/>
      <c r="BQ24" s="294"/>
      <c r="BR24" s="244"/>
      <c r="BS24" s="244"/>
      <c r="BT24" s="241"/>
      <c r="BU24" s="241"/>
      <c r="BV24" s="245" t="s">
        <v>641</v>
      </c>
      <c r="BW24" s="241">
        <v>0</v>
      </c>
      <c r="BX24" s="241">
        <v>0</v>
      </c>
      <c r="BY24" s="241">
        <v>0</v>
      </c>
      <c r="BZ24" s="241">
        <v>0</v>
      </c>
      <c r="CA24" s="241">
        <v>0</v>
      </c>
      <c r="CB24" s="242" t="s">
        <v>634</v>
      </c>
      <c r="CC24" s="247">
        <v>50073.97</v>
      </c>
      <c r="CD24" s="247">
        <v>50073.97</v>
      </c>
      <c r="CE24" s="247">
        <v>0</v>
      </c>
      <c r="CF24" s="247">
        <v>0</v>
      </c>
    </row>
    <row r="25" spans="1:84" x14ac:dyDescent="0.25">
      <c r="A25" s="253" t="s">
        <v>684</v>
      </c>
      <c r="B25" s="254" t="s">
        <v>685</v>
      </c>
      <c r="C25" s="254" t="s">
        <v>686</v>
      </c>
      <c r="D25" s="233"/>
      <c r="E25" s="234">
        <v>0</v>
      </c>
      <c r="F25" s="235">
        <v>0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>
        <v>0</v>
      </c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/>
      <c r="U25" s="10"/>
      <c r="V25" s="23">
        <f t="shared" si="15"/>
        <v>0</v>
      </c>
      <c r="W25" s="11">
        <f t="shared" si="16"/>
        <v>0</v>
      </c>
      <c r="X25" s="8">
        <v>0</v>
      </c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0</v>
      </c>
      <c r="AI25" s="8">
        <v>0</v>
      </c>
      <c r="AJ25" s="9">
        <f t="shared" si="23"/>
        <v>0</v>
      </c>
      <c r="AK25" s="10"/>
      <c r="AL25" s="25">
        <f t="shared" si="24"/>
        <v>0</v>
      </c>
      <c r="AM25" s="25">
        <f t="shared" si="25"/>
        <v>0</v>
      </c>
      <c r="AN25" s="25">
        <f t="shared" si="26"/>
        <v>0</v>
      </c>
      <c r="AO25" s="10"/>
      <c r="AP25" s="12">
        <v>0</v>
      </c>
      <c r="AQ25" s="12">
        <f t="shared" si="27"/>
        <v>0</v>
      </c>
      <c r="AR25" s="12">
        <f t="shared" si="28"/>
        <v>0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0</v>
      </c>
      <c r="BJ25" s="241"/>
      <c r="BK25" s="241"/>
      <c r="BL25" s="241"/>
      <c r="BM25" s="241"/>
      <c r="BN25" s="294"/>
      <c r="BO25" s="294"/>
      <c r="BP25" s="294"/>
      <c r="BQ25" s="294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634</v>
      </c>
      <c r="CC25" s="247">
        <v>0</v>
      </c>
      <c r="CD25" s="247">
        <v>0</v>
      </c>
      <c r="CE25" s="247">
        <v>0</v>
      </c>
      <c r="CF25" s="247">
        <v>0</v>
      </c>
    </row>
    <row r="26" spans="1:84" x14ac:dyDescent="0.25">
      <c r="A26" s="253" t="s">
        <v>687</v>
      </c>
      <c r="B26" s="254" t="s">
        <v>688</v>
      </c>
      <c r="C26" s="254" t="s">
        <v>686</v>
      </c>
      <c r="D26" s="233"/>
      <c r="E26" s="234">
        <v>0</v>
      </c>
      <c r="F26" s="235">
        <v>0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>
        <v>0</v>
      </c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/>
      <c r="U26" s="10"/>
      <c r="V26" s="23">
        <f t="shared" si="15"/>
        <v>0</v>
      </c>
      <c r="W26" s="11">
        <f t="shared" si="16"/>
        <v>0</v>
      </c>
      <c r="X26" s="8">
        <v>0</v>
      </c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0</v>
      </c>
      <c r="AI26" s="8">
        <v>0</v>
      </c>
      <c r="AJ26" s="9">
        <f t="shared" si="23"/>
        <v>0</v>
      </c>
      <c r="AK26" s="10"/>
      <c r="AL26" s="25">
        <f t="shared" si="24"/>
        <v>0</v>
      </c>
      <c r="AM26" s="25">
        <f t="shared" si="25"/>
        <v>0</v>
      </c>
      <c r="AN26" s="25">
        <f t="shared" si="26"/>
        <v>0</v>
      </c>
      <c r="AO26" s="10"/>
      <c r="AP26" s="12">
        <v>0</v>
      </c>
      <c r="AQ26" s="12">
        <f t="shared" si="27"/>
        <v>0</v>
      </c>
      <c r="AR26" s="12">
        <f t="shared" si="28"/>
        <v>0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0</v>
      </c>
      <c r="BJ26" s="241"/>
      <c r="BK26" s="241"/>
      <c r="BL26" s="241"/>
      <c r="BM26" s="241"/>
      <c r="BN26" s="294"/>
      <c r="BO26" s="294"/>
      <c r="BP26" s="294"/>
      <c r="BQ26" s="294"/>
      <c r="BR26" s="244"/>
      <c r="BS26" s="244"/>
      <c r="BT26" s="241"/>
      <c r="BU26" s="241"/>
      <c r="BV26" s="245"/>
      <c r="BW26" s="241">
        <v>0</v>
      </c>
      <c r="BX26" s="241">
        <v>0</v>
      </c>
      <c r="BY26" s="241">
        <v>0</v>
      </c>
      <c r="BZ26" s="241">
        <v>0</v>
      </c>
      <c r="CA26" s="241">
        <v>0</v>
      </c>
      <c r="CB26" s="242" t="s">
        <v>634</v>
      </c>
      <c r="CC26" s="247">
        <v>0</v>
      </c>
      <c r="CD26" s="247">
        <v>0</v>
      </c>
      <c r="CE26" s="247">
        <v>0</v>
      </c>
      <c r="CF26" s="247">
        <v>0</v>
      </c>
    </row>
    <row r="27" spans="1:84" x14ac:dyDescent="0.25">
      <c r="A27" s="253" t="s">
        <v>689</v>
      </c>
      <c r="B27" s="254" t="s">
        <v>690</v>
      </c>
      <c r="C27" s="254" t="s">
        <v>655</v>
      </c>
      <c r="D27" s="233"/>
      <c r="E27" s="234">
        <v>0</v>
      </c>
      <c r="F27" s="235">
        <v>0</v>
      </c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>
        <v>0</v>
      </c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/>
      <c r="U27" s="10"/>
      <c r="V27" s="23">
        <f t="shared" si="15"/>
        <v>0</v>
      </c>
      <c r="W27" s="11">
        <f t="shared" si="16"/>
        <v>0</v>
      </c>
      <c r="X27" s="8">
        <v>0</v>
      </c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>
        <v>0</v>
      </c>
      <c r="AD27" s="11">
        <v>0</v>
      </c>
      <c r="AE27" s="8">
        <v>0</v>
      </c>
      <c r="AF27" s="9">
        <f t="shared" si="20"/>
        <v>0</v>
      </c>
      <c r="AG27" s="10"/>
      <c r="AH27" s="11">
        <f t="shared" si="21"/>
        <v>0</v>
      </c>
      <c r="AI27" s="8">
        <v>0</v>
      </c>
      <c r="AJ27" s="9">
        <f t="shared" si="23"/>
        <v>0</v>
      </c>
      <c r="AK27" s="10"/>
      <c r="AL27" s="25">
        <f t="shared" si="24"/>
        <v>0</v>
      </c>
      <c r="AM27" s="25">
        <f t="shared" si="25"/>
        <v>0</v>
      </c>
      <c r="AN27" s="25">
        <f t="shared" si="26"/>
        <v>0</v>
      </c>
      <c r="AO27" s="10"/>
      <c r="AP27" s="12">
        <v>0</v>
      </c>
      <c r="AQ27" s="12">
        <f t="shared" si="27"/>
        <v>0</v>
      </c>
      <c r="AR27" s="12">
        <f t="shared" si="28"/>
        <v>0</v>
      </c>
      <c r="AS27" s="241"/>
      <c r="AT27" s="242"/>
      <c r="AU27" s="241"/>
      <c r="AV27" s="241"/>
      <c r="AW27" s="243"/>
      <c r="AX27" s="242"/>
      <c r="AY27" s="242"/>
      <c r="AZ27" s="241">
        <v>0</v>
      </c>
      <c r="BA27" s="241">
        <v>0</v>
      </c>
      <c r="BB27" s="241">
        <v>0</v>
      </c>
      <c r="BC27" s="241">
        <v>0</v>
      </c>
      <c r="BD27" s="241">
        <v>0</v>
      </c>
      <c r="BE27" s="241">
        <v>0</v>
      </c>
      <c r="BF27" s="241"/>
      <c r="BG27" s="241">
        <v>1</v>
      </c>
      <c r="BH27" s="241">
        <v>0</v>
      </c>
      <c r="BI27" s="241">
        <v>0</v>
      </c>
      <c r="BJ27" s="241"/>
      <c r="BK27" s="241"/>
      <c r="BL27" s="241"/>
      <c r="BM27" s="241"/>
      <c r="BN27" s="294"/>
      <c r="BO27" s="294"/>
      <c r="BP27" s="294"/>
      <c r="BQ27" s="294"/>
      <c r="BR27" s="244"/>
      <c r="BS27" s="244"/>
      <c r="BT27" s="241"/>
      <c r="BU27" s="241"/>
      <c r="BV27" s="245"/>
      <c r="BW27" s="241">
        <v>0</v>
      </c>
      <c r="BX27" s="241">
        <v>0</v>
      </c>
      <c r="BY27" s="241">
        <v>0</v>
      </c>
      <c r="BZ27" s="241">
        <v>0</v>
      </c>
      <c r="CA27" s="241">
        <v>0</v>
      </c>
      <c r="CB27" s="242" t="s">
        <v>634</v>
      </c>
      <c r="CC27" s="247">
        <v>0</v>
      </c>
      <c r="CD27" s="247">
        <v>0</v>
      </c>
      <c r="CE27" s="247">
        <v>0</v>
      </c>
      <c r="CF27" s="247">
        <v>0</v>
      </c>
    </row>
    <row r="28" spans="1:84" x14ac:dyDescent="0.25">
      <c r="A28" s="253" t="s">
        <v>691</v>
      </c>
      <c r="B28" s="254" t="s">
        <v>692</v>
      </c>
      <c r="C28" s="254" t="s">
        <v>642</v>
      </c>
      <c r="D28" s="233"/>
      <c r="E28" s="234">
        <v>299780</v>
      </c>
      <c r="F28" s="235">
        <v>299780</v>
      </c>
      <c r="G28" s="255">
        <f>'Jobs-Ops'!G28</f>
        <v>0</v>
      </c>
      <c r="H28" s="113">
        <f>'Jobs-Ops'!H28</f>
        <v>0</v>
      </c>
      <c r="I28" s="104"/>
      <c r="J28" s="237">
        <f t="shared" si="10"/>
        <v>299780</v>
      </c>
      <c r="K28" s="238"/>
      <c r="L28" s="239"/>
      <c r="M28" s="8">
        <v>306248.46999999997</v>
      </c>
      <c r="N28" s="240">
        <f t="shared" si="11"/>
        <v>306248.46999999997</v>
      </c>
      <c r="O28" s="238"/>
      <c r="P28" s="239"/>
      <c r="Q28" s="9">
        <f t="shared" si="12"/>
        <v>-6468.4699999999721</v>
      </c>
      <c r="R28" s="9">
        <f t="shared" si="13"/>
        <v>-30000</v>
      </c>
      <c r="S28" s="9">
        <f t="shared" si="14"/>
        <v>23531.530000000028</v>
      </c>
      <c r="T28" s="256"/>
      <c r="U28" s="10"/>
      <c r="V28" s="23">
        <f t="shared" si="15"/>
        <v>1.0184274553273687</v>
      </c>
      <c r="W28" s="11">
        <f t="shared" si="16"/>
        <v>305304.18255803856</v>
      </c>
      <c r="X28" s="8">
        <v>311891.84999999998</v>
      </c>
      <c r="Y28" s="9">
        <f t="shared" si="17"/>
        <v>-6468.4699999999721</v>
      </c>
      <c r="Z28" s="9">
        <f t="shared" si="18"/>
        <v>-30000</v>
      </c>
      <c r="AA28" s="9">
        <f t="shared" si="19"/>
        <v>23531.530000000028</v>
      </c>
      <c r="AB28" s="10"/>
      <c r="AC28" s="24">
        <v>0</v>
      </c>
      <c r="AD28" s="11">
        <v>0</v>
      </c>
      <c r="AE28" s="8">
        <v>0</v>
      </c>
      <c r="AF28" s="9">
        <f t="shared" si="20"/>
        <v>0</v>
      </c>
      <c r="AG28" s="10"/>
      <c r="AH28" s="11">
        <f t="shared" si="21"/>
        <v>305304.18255803856</v>
      </c>
      <c r="AI28" s="8">
        <v>311891.84999999998</v>
      </c>
      <c r="AJ28" s="9">
        <f t="shared" si="23"/>
        <v>-6468.4699999999721</v>
      </c>
      <c r="AK28" s="10"/>
      <c r="AL28" s="25">
        <f t="shared" si="24"/>
        <v>-5524.182558038563</v>
      </c>
      <c r="AM28" s="25">
        <f t="shared" si="25"/>
        <v>-5643.3800000000047</v>
      </c>
      <c r="AN28" s="25">
        <f t="shared" si="26"/>
        <v>0</v>
      </c>
      <c r="AO28" s="10"/>
      <c r="AP28" s="12">
        <v>291620</v>
      </c>
      <c r="AQ28" s="12">
        <f t="shared" si="27"/>
        <v>13684.182558038563</v>
      </c>
      <c r="AR28" s="12" t="str">
        <f t="shared" si="28"/>
        <v xml:space="preserve"> </v>
      </c>
      <c r="AS28" s="241"/>
      <c r="AT28" s="242"/>
      <c r="AU28" s="241"/>
      <c r="AV28" s="241"/>
      <c r="AW28" s="243"/>
      <c r="AX28" s="242"/>
      <c r="AY28" s="242"/>
      <c r="AZ28" s="241">
        <v>0</v>
      </c>
      <c r="BA28" s="241">
        <v>0</v>
      </c>
      <c r="BB28" s="241">
        <v>0</v>
      </c>
      <c r="BC28" s="241">
        <v>0</v>
      </c>
      <c r="BD28" s="241">
        <v>0</v>
      </c>
      <c r="BE28" s="241">
        <v>0</v>
      </c>
      <c r="BF28" s="241"/>
      <c r="BG28" s="241">
        <v>1</v>
      </c>
      <c r="BH28" s="241">
        <v>0</v>
      </c>
      <c r="BI28" s="241">
        <v>-30000</v>
      </c>
      <c r="BJ28" s="241"/>
      <c r="BK28" s="241"/>
      <c r="BL28" s="241"/>
      <c r="BM28" s="241"/>
      <c r="BN28" s="294"/>
      <c r="BO28" s="294"/>
      <c r="BP28" s="294"/>
      <c r="BQ28" s="294"/>
      <c r="BR28" s="244"/>
      <c r="BS28" s="244"/>
      <c r="BT28" s="241"/>
      <c r="BU28" s="241"/>
      <c r="BV28" s="245"/>
      <c r="BW28" s="241">
        <v>0</v>
      </c>
      <c r="BX28" s="241">
        <v>0</v>
      </c>
      <c r="BY28" s="241">
        <v>0</v>
      </c>
      <c r="BZ28" s="241">
        <v>0</v>
      </c>
      <c r="CA28" s="241">
        <v>0</v>
      </c>
      <c r="CB28" s="242" t="s">
        <v>634</v>
      </c>
      <c r="CC28" s="247">
        <v>311891.84999999998</v>
      </c>
      <c r="CD28" s="247">
        <v>311891.84999999998</v>
      </c>
      <c r="CE28" s="247">
        <v>291620</v>
      </c>
      <c r="CF28" s="247">
        <v>0</v>
      </c>
    </row>
    <row r="29" spans="1:84" x14ac:dyDescent="0.25">
      <c r="A29" s="253" t="s">
        <v>693</v>
      </c>
      <c r="B29" s="254" t="s">
        <v>694</v>
      </c>
      <c r="C29" s="254" t="s">
        <v>695</v>
      </c>
      <c r="D29" s="233"/>
      <c r="E29" s="234">
        <v>0</v>
      </c>
      <c r="F29" s="235">
        <v>0</v>
      </c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>
        <v>512057.34</v>
      </c>
      <c r="N29" s="240">
        <f t="shared" si="11"/>
        <v>512057.34</v>
      </c>
      <c r="O29" s="71"/>
      <c r="P29" s="100"/>
      <c r="Q29" s="9">
        <f t="shared" si="12"/>
        <v>-512057.34</v>
      </c>
      <c r="R29" s="9">
        <f t="shared" si="13"/>
        <v>16000</v>
      </c>
      <c r="S29" s="9">
        <f t="shared" si="14"/>
        <v>-528057.34000000008</v>
      </c>
      <c r="T29" s="256"/>
      <c r="U29" s="10"/>
      <c r="V29" s="23">
        <f t="shared" si="15"/>
        <v>1</v>
      </c>
      <c r="W29" s="11">
        <f t="shared" si="16"/>
        <v>0</v>
      </c>
      <c r="X29" s="8">
        <v>512057.34</v>
      </c>
      <c r="Y29" s="9">
        <f t="shared" si="17"/>
        <v>-512057.34</v>
      </c>
      <c r="Z29" s="9">
        <f t="shared" si="18"/>
        <v>16000</v>
      </c>
      <c r="AA29" s="9">
        <f t="shared" si="19"/>
        <v>-528057.34000000008</v>
      </c>
      <c r="AB29" s="10"/>
      <c r="AC29" s="24">
        <v>0</v>
      </c>
      <c r="AD29" s="11">
        <v>0</v>
      </c>
      <c r="AE29" s="8">
        <v>0</v>
      </c>
      <c r="AF29" s="9">
        <f t="shared" si="20"/>
        <v>0</v>
      </c>
      <c r="AG29" s="10"/>
      <c r="AH29" s="11">
        <f t="shared" si="21"/>
        <v>0</v>
      </c>
      <c r="AI29" s="8">
        <v>512057.34</v>
      </c>
      <c r="AJ29" s="9">
        <f t="shared" si="23"/>
        <v>-512057.34</v>
      </c>
      <c r="AK29" s="10"/>
      <c r="AL29" s="25">
        <f t="shared" si="24"/>
        <v>0</v>
      </c>
      <c r="AM29" s="25">
        <f t="shared" si="25"/>
        <v>0</v>
      </c>
      <c r="AN29" s="25">
        <f t="shared" si="26"/>
        <v>0</v>
      </c>
      <c r="AO29" s="10"/>
      <c r="AP29" s="12">
        <v>532604.56999999995</v>
      </c>
      <c r="AQ29" s="12" t="str">
        <f t="shared" si="27"/>
        <v xml:space="preserve"> </v>
      </c>
      <c r="AR29" s="12">
        <f t="shared" si="28"/>
        <v>532604.56999999995</v>
      </c>
      <c r="AS29" s="241"/>
      <c r="AT29" s="242"/>
      <c r="AU29" s="241"/>
      <c r="AV29" s="241"/>
      <c r="AW29" s="243"/>
      <c r="AX29" s="242"/>
      <c r="AY29" s="242"/>
      <c r="AZ29" s="241">
        <v>0</v>
      </c>
      <c r="BA29" s="241">
        <v>0</v>
      </c>
      <c r="BB29" s="241">
        <v>0</v>
      </c>
      <c r="BC29" s="241">
        <v>0</v>
      </c>
      <c r="BD29" s="241">
        <v>0</v>
      </c>
      <c r="BE29" s="241">
        <v>0</v>
      </c>
      <c r="BF29" s="241"/>
      <c r="BG29" s="241">
        <v>1</v>
      </c>
      <c r="BH29" s="241">
        <v>0</v>
      </c>
      <c r="BI29" s="241">
        <v>16000</v>
      </c>
      <c r="BJ29" s="241"/>
      <c r="BK29" s="241"/>
      <c r="BL29" s="241"/>
      <c r="BM29" s="241"/>
      <c r="BN29" s="294"/>
      <c r="BO29" s="294"/>
      <c r="BP29" s="294"/>
      <c r="BQ29" s="294"/>
      <c r="BR29" s="244"/>
      <c r="BS29" s="244"/>
      <c r="BT29" s="241"/>
      <c r="BU29" s="241"/>
      <c r="BV29" s="245"/>
      <c r="BW29" s="241">
        <v>0</v>
      </c>
      <c r="BX29" s="241">
        <v>0</v>
      </c>
      <c r="BY29" s="241">
        <v>0</v>
      </c>
      <c r="BZ29" s="241">
        <v>0</v>
      </c>
      <c r="CA29" s="241">
        <v>0</v>
      </c>
      <c r="CB29" s="242" t="s">
        <v>634</v>
      </c>
      <c r="CC29" s="247">
        <v>512057.34</v>
      </c>
      <c r="CD29" s="247">
        <v>512057.34</v>
      </c>
      <c r="CE29" s="247">
        <v>532604.56999999995</v>
      </c>
      <c r="CF29" s="247">
        <v>0</v>
      </c>
    </row>
    <row r="30" spans="1:84" x14ac:dyDescent="0.25">
      <c r="A30" s="253" t="s">
        <v>696</v>
      </c>
      <c r="B30" s="254" t="s">
        <v>697</v>
      </c>
      <c r="C30" s="254" t="s">
        <v>675</v>
      </c>
      <c r="D30" s="233"/>
      <c r="E30" s="234">
        <v>2062405.32</v>
      </c>
      <c r="F30" s="235">
        <v>2062405.32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2062405.32</v>
      </c>
      <c r="K30" s="238"/>
      <c r="L30" s="239"/>
      <c r="M30" s="8">
        <v>1707350.4</v>
      </c>
      <c r="N30" s="240">
        <f t="shared" si="11"/>
        <v>1707350.4</v>
      </c>
      <c r="O30" s="71"/>
      <c r="P30" s="100"/>
      <c r="Q30" s="9">
        <f t="shared" si="12"/>
        <v>355054.92000000016</v>
      </c>
      <c r="R30" s="9">
        <f t="shared" si="13"/>
        <v>140000</v>
      </c>
      <c r="S30" s="9">
        <f t="shared" si="14"/>
        <v>215054.92000000016</v>
      </c>
      <c r="T30" s="256"/>
      <c r="U30" s="10"/>
      <c r="V30" s="23">
        <f t="shared" si="15"/>
        <v>0.77560966395650244</v>
      </c>
      <c r="W30" s="11">
        <f t="shared" si="16"/>
        <v>1599621.4971873029</v>
      </c>
      <c r="X30" s="8">
        <v>1324237.47</v>
      </c>
      <c r="Y30" s="9">
        <f t="shared" si="17"/>
        <v>275384.02718730294</v>
      </c>
      <c r="Z30" s="9">
        <f t="shared" si="18"/>
        <v>140000</v>
      </c>
      <c r="AA30" s="9">
        <f t="shared" si="19"/>
        <v>135384.02718730294</v>
      </c>
      <c r="AB30" s="10"/>
      <c r="AC30" s="24">
        <v>0</v>
      </c>
      <c r="AD30" s="11">
        <v>0</v>
      </c>
      <c r="AE30" s="8">
        <v>0</v>
      </c>
      <c r="AF30" s="9">
        <f t="shared" si="20"/>
        <v>0</v>
      </c>
      <c r="AG30" s="10"/>
      <c r="AH30" s="11">
        <f t="shared" si="21"/>
        <v>1599621.4971873029</v>
      </c>
      <c r="AI30" s="8">
        <v>1324237.47</v>
      </c>
      <c r="AJ30" s="9">
        <f t="shared" si="23"/>
        <v>275384.02718730294</v>
      </c>
      <c r="AK30" s="10"/>
      <c r="AL30" s="25">
        <f t="shared" si="24"/>
        <v>462783.82281269715</v>
      </c>
      <c r="AM30" s="25">
        <f t="shared" si="25"/>
        <v>383112.92999999993</v>
      </c>
      <c r="AN30" s="25">
        <f t="shared" si="26"/>
        <v>79670.892812697217</v>
      </c>
      <c r="AO30" s="10"/>
      <c r="AP30" s="12">
        <v>1795652.66</v>
      </c>
      <c r="AQ30" s="12" t="str">
        <f t="shared" si="27"/>
        <v xml:space="preserve"> </v>
      </c>
      <c r="AR30" s="12">
        <f t="shared" si="28"/>
        <v>196031.162812697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1</v>
      </c>
      <c r="BH30" s="241">
        <v>0</v>
      </c>
      <c r="BI30" s="241">
        <v>140000</v>
      </c>
      <c r="BJ30" s="241"/>
      <c r="BK30" s="241"/>
      <c r="BL30" s="241"/>
      <c r="BM30" s="241"/>
      <c r="BN30" s="294"/>
      <c r="BO30" s="294"/>
      <c r="BP30" s="294"/>
      <c r="BQ30" s="294"/>
      <c r="BR30" s="244"/>
      <c r="BS30" s="244"/>
      <c r="BT30" s="241"/>
      <c r="BU30" s="241"/>
      <c r="BV30" s="245"/>
      <c r="BW30" s="241">
        <v>0</v>
      </c>
      <c r="BX30" s="241">
        <v>0</v>
      </c>
      <c r="BY30" s="241">
        <v>0</v>
      </c>
      <c r="BZ30" s="241">
        <v>0</v>
      </c>
      <c r="CA30" s="241">
        <v>0</v>
      </c>
      <c r="CB30" s="242" t="s">
        <v>634</v>
      </c>
      <c r="CC30" s="247">
        <v>1324237.47</v>
      </c>
      <c r="CD30" s="247">
        <v>1324237.47</v>
      </c>
      <c r="CE30" s="247">
        <v>1795652.66</v>
      </c>
      <c r="CF30" s="247">
        <v>0</v>
      </c>
    </row>
    <row r="31" spans="1:84" x14ac:dyDescent="0.25">
      <c r="A31" s="253" t="s">
        <v>698</v>
      </c>
      <c r="B31" s="254" t="s">
        <v>699</v>
      </c>
      <c r="C31" s="254" t="s">
        <v>700</v>
      </c>
      <c r="D31" s="233"/>
      <c r="E31" s="234">
        <v>951469</v>
      </c>
      <c r="F31" s="235">
        <v>951469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951469</v>
      </c>
      <c r="K31" s="238"/>
      <c r="L31" s="239"/>
      <c r="M31" s="8">
        <v>155536.09</v>
      </c>
      <c r="N31" s="240">
        <f t="shared" si="11"/>
        <v>155536.09</v>
      </c>
      <c r="O31" s="71"/>
      <c r="P31" s="100"/>
      <c r="Q31" s="9">
        <f t="shared" si="12"/>
        <v>795932.91</v>
      </c>
      <c r="R31" s="9">
        <f t="shared" si="13"/>
        <v>9546</v>
      </c>
      <c r="S31" s="9">
        <f t="shared" si="14"/>
        <v>786386.91</v>
      </c>
      <c r="T31" s="256"/>
      <c r="U31" s="10"/>
      <c r="V31" s="23">
        <f t="shared" si="15"/>
        <v>1</v>
      </c>
      <c r="W31" s="11">
        <f t="shared" si="16"/>
        <v>951469</v>
      </c>
      <c r="X31" s="8">
        <v>155536.09</v>
      </c>
      <c r="Y31" s="9">
        <f t="shared" si="17"/>
        <v>795932.91</v>
      </c>
      <c r="Z31" s="9">
        <f t="shared" si="18"/>
        <v>9546</v>
      </c>
      <c r="AA31" s="9">
        <f t="shared" si="19"/>
        <v>786386.91</v>
      </c>
      <c r="AB31" s="10"/>
      <c r="AC31" s="24">
        <v>0</v>
      </c>
      <c r="AD31" s="11">
        <v>0</v>
      </c>
      <c r="AE31" s="8">
        <v>0</v>
      </c>
      <c r="AF31" s="9">
        <f t="shared" si="20"/>
        <v>0</v>
      </c>
      <c r="AG31" s="10"/>
      <c r="AH31" s="11">
        <f t="shared" si="21"/>
        <v>951469</v>
      </c>
      <c r="AI31" s="8">
        <v>155536.09</v>
      </c>
      <c r="AJ31" s="9">
        <f t="shared" si="23"/>
        <v>795932.91</v>
      </c>
      <c r="AK31" s="10"/>
      <c r="AL31" s="25">
        <f t="shared" si="24"/>
        <v>0</v>
      </c>
      <c r="AM31" s="25">
        <f t="shared" si="25"/>
        <v>0</v>
      </c>
      <c r="AN31" s="25">
        <f t="shared" si="26"/>
        <v>0</v>
      </c>
      <c r="AO31" s="10"/>
      <c r="AP31" s="12">
        <v>538875.11</v>
      </c>
      <c r="AQ31" s="12">
        <f t="shared" si="27"/>
        <v>412593.89</v>
      </c>
      <c r="AR31" s="12" t="str">
        <f t="shared" si="28"/>
        <v xml:space="preserve"> 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1</v>
      </c>
      <c r="BH31" s="241">
        <v>0</v>
      </c>
      <c r="BI31" s="241">
        <v>9546</v>
      </c>
      <c r="BJ31" s="241"/>
      <c r="BK31" s="241"/>
      <c r="BL31" s="241"/>
      <c r="BM31" s="241"/>
      <c r="BN31" s="294"/>
      <c r="BO31" s="294"/>
      <c r="BP31" s="294"/>
      <c r="BQ31" s="294"/>
      <c r="BR31" s="244"/>
      <c r="BS31" s="244"/>
      <c r="BT31" s="241"/>
      <c r="BU31" s="241"/>
      <c r="BV31" s="245"/>
      <c r="BW31" s="241">
        <v>0</v>
      </c>
      <c r="BX31" s="241">
        <v>0</v>
      </c>
      <c r="BY31" s="241">
        <v>0</v>
      </c>
      <c r="BZ31" s="241">
        <v>0</v>
      </c>
      <c r="CA31" s="241">
        <v>0</v>
      </c>
      <c r="CB31" s="242" t="s">
        <v>634</v>
      </c>
      <c r="CC31" s="247">
        <v>155536.09</v>
      </c>
      <c r="CD31" s="247">
        <v>155536.09</v>
      </c>
      <c r="CE31" s="247">
        <v>538875.11</v>
      </c>
      <c r="CF31" s="247">
        <v>0</v>
      </c>
    </row>
    <row r="32" spans="1:84" x14ac:dyDescent="0.25">
      <c r="A32" s="253" t="s">
        <v>701</v>
      </c>
      <c r="B32" s="254" t="s">
        <v>702</v>
      </c>
      <c r="C32" s="254" t="s">
        <v>695</v>
      </c>
      <c r="D32" s="233"/>
      <c r="E32" s="234">
        <v>3690645</v>
      </c>
      <c r="F32" s="235">
        <v>3690645</v>
      </c>
      <c r="G32" s="255">
        <f>'Jobs-Ops'!G32</f>
        <v>0</v>
      </c>
      <c r="H32" s="113">
        <f>'Jobs-Ops'!H32</f>
        <v>0</v>
      </c>
      <c r="I32" s="104"/>
      <c r="J32" s="237">
        <f t="shared" si="10"/>
        <v>3690645</v>
      </c>
      <c r="K32" s="238"/>
      <c r="L32" s="239"/>
      <c r="M32" s="8">
        <v>3171351.44</v>
      </c>
      <c r="N32" s="240">
        <f t="shared" si="11"/>
        <v>3171351.44</v>
      </c>
      <c r="O32" s="71"/>
      <c r="P32" s="100"/>
      <c r="Q32" s="9">
        <f t="shared" si="12"/>
        <v>519293.56000000006</v>
      </c>
      <c r="R32" s="9">
        <f t="shared" si="13"/>
        <v>300000</v>
      </c>
      <c r="S32" s="9">
        <f t="shared" si="14"/>
        <v>219293.56000000006</v>
      </c>
      <c r="T32" s="256"/>
      <c r="U32" s="10"/>
      <c r="V32" s="23">
        <f t="shared" si="15"/>
        <v>0.32312288605894779</v>
      </c>
      <c r="W32" s="11">
        <f t="shared" si="16"/>
        <v>1192531.8638190255</v>
      </c>
      <c r="X32" s="8">
        <v>1024736.23</v>
      </c>
      <c r="Y32" s="9">
        <f t="shared" si="17"/>
        <v>167795.63381902548</v>
      </c>
      <c r="Z32" s="9">
        <f t="shared" si="18"/>
        <v>300000</v>
      </c>
      <c r="AA32" s="9">
        <f t="shared" si="19"/>
        <v>-132204.36618097452</v>
      </c>
      <c r="AB32" s="10"/>
      <c r="AC32" s="24">
        <v>0</v>
      </c>
      <c r="AD32" s="11">
        <v>0</v>
      </c>
      <c r="AE32" s="8">
        <v>0</v>
      </c>
      <c r="AF32" s="9">
        <f t="shared" si="20"/>
        <v>0</v>
      </c>
      <c r="AG32" s="10"/>
      <c r="AH32" s="11">
        <f t="shared" si="21"/>
        <v>1192531.8638190255</v>
      </c>
      <c r="AI32" s="8">
        <v>1024736.23</v>
      </c>
      <c r="AJ32" s="9">
        <f t="shared" si="23"/>
        <v>167795.63381902548</v>
      </c>
      <c r="AK32" s="10"/>
      <c r="AL32" s="25">
        <f t="shared" si="24"/>
        <v>2498113.1361809745</v>
      </c>
      <c r="AM32" s="25">
        <f t="shared" si="25"/>
        <v>2146615.21</v>
      </c>
      <c r="AN32" s="25">
        <f t="shared" si="26"/>
        <v>351497.92618097458</v>
      </c>
      <c r="AO32" s="10"/>
      <c r="AP32" s="12">
        <v>1503503.31</v>
      </c>
      <c r="AQ32" s="12" t="str">
        <f t="shared" si="27"/>
        <v xml:space="preserve"> </v>
      </c>
      <c r="AR32" s="12">
        <f t="shared" si="28"/>
        <v>310971.4461809746</v>
      </c>
      <c r="AS32" s="241"/>
      <c r="AT32" s="242"/>
      <c r="AU32" s="241"/>
      <c r="AV32" s="241"/>
      <c r="AW32" s="243"/>
      <c r="AX32" s="242"/>
      <c r="AY32" s="242"/>
      <c r="AZ32" s="241">
        <v>0</v>
      </c>
      <c r="BA32" s="241">
        <v>0</v>
      </c>
      <c r="BB32" s="241">
        <v>0</v>
      </c>
      <c r="BC32" s="241">
        <v>0</v>
      </c>
      <c r="BD32" s="241">
        <v>0</v>
      </c>
      <c r="BE32" s="241">
        <v>0</v>
      </c>
      <c r="BF32" s="241"/>
      <c r="BG32" s="241">
        <v>1</v>
      </c>
      <c r="BH32" s="241">
        <v>0</v>
      </c>
      <c r="BI32" s="241">
        <v>300000</v>
      </c>
      <c r="BJ32" s="241"/>
      <c r="BK32" s="241"/>
      <c r="BL32" s="241"/>
      <c r="BM32" s="241"/>
      <c r="BN32" s="294"/>
      <c r="BO32" s="294"/>
      <c r="BP32" s="294"/>
      <c r="BQ32" s="294"/>
      <c r="BR32" s="244"/>
      <c r="BS32" s="244"/>
      <c r="BT32" s="241"/>
      <c r="BU32" s="241"/>
      <c r="BV32" s="245"/>
      <c r="BW32" s="241">
        <v>0</v>
      </c>
      <c r="BX32" s="241">
        <v>0</v>
      </c>
      <c r="BY32" s="241">
        <v>0</v>
      </c>
      <c r="BZ32" s="241">
        <v>0</v>
      </c>
      <c r="CA32" s="241">
        <v>0</v>
      </c>
      <c r="CB32" s="242" t="s">
        <v>634</v>
      </c>
      <c r="CC32" s="247">
        <v>1024736.23</v>
      </c>
      <c r="CD32" s="247">
        <v>1024736.23</v>
      </c>
      <c r="CE32" s="247">
        <v>1503503.31</v>
      </c>
      <c r="CF32" s="247">
        <v>0</v>
      </c>
    </row>
    <row r="33" spans="1:84" x14ac:dyDescent="0.25">
      <c r="A33" s="253" t="s">
        <v>703</v>
      </c>
      <c r="B33" s="254" t="s">
        <v>704</v>
      </c>
      <c r="C33" s="254" t="s">
        <v>675</v>
      </c>
      <c r="D33" s="233"/>
      <c r="E33" s="234">
        <v>385826.34</v>
      </c>
      <c r="F33" s="235">
        <v>385826.34</v>
      </c>
      <c r="G33" s="255">
        <f>'Jobs-Ops'!G33</f>
        <v>0</v>
      </c>
      <c r="H33" s="113">
        <f>'Jobs-Ops'!H33</f>
        <v>0</v>
      </c>
      <c r="I33" s="104"/>
      <c r="J33" s="237">
        <f t="shared" si="10"/>
        <v>385826.34</v>
      </c>
      <c r="K33" s="238"/>
      <c r="L33" s="239"/>
      <c r="M33" s="8">
        <v>325958.40999999997</v>
      </c>
      <c r="N33" s="240">
        <f t="shared" si="11"/>
        <v>325958.40999999997</v>
      </c>
      <c r="O33" s="71"/>
      <c r="P33" s="100"/>
      <c r="Q33" s="9">
        <f t="shared" si="12"/>
        <v>59867.930000000051</v>
      </c>
      <c r="R33" s="9">
        <f t="shared" si="13"/>
        <v>43499</v>
      </c>
      <c r="S33" s="9">
        <f t="shared" si="14"/>
        <v>16368.930000000051</v>
      </c>
      <c r="T33" s="256"/>
      <c r="U33" s="10"/>
      <c r="V33" s="23">
        <f t="shared" si="15"/>
        <v>0.38779616086604424</v>
      </c>
      <c r="W33" s="11">
        <f t="shared" si="16"/>
        <v>149621.97341299709</v>
      </c>
      <c r="X33" s="8">
        <v>126405.42</v>
      </c>
      <c r="Y33" s="9">
        <f t="shared" si="17"/>
        <v>23216.553412997091</v>
      </c>
      <c r="Z33" s="9">
        <f t="shared" si="18"/>
        <v>43499</v>
      </c>
      <c r="AA33" s="9">
        <f t="shared" si="19"/>
        <v>-20282.446587002909</v>
      </c>
      <c r="AB33" s="10"/>
      <c r="AC33" s="24">
        <v>0</v>
      </c>
      <c r="AD33" s="11">
        <v>0</v>
      </c>
      <c r="AE33" s="8">
        <v>0</v>
      </c>
      <c r="AF33" s="9">
        <f t="shared" si="20"/>
        <v>0</v>
      </c>
      <c r="AG33" s="10"/>
      <c r="AH33" s="11">
        <f t="shared" si="21"/>
        <v>149621.97341299709</v>
      </c>
      <c r="AI33" s="8">
        <v>126405.42</v>
      </c>
      <c r="AJ33" s="9">
        <f t="shared" si="23"/>
        <v>23216.553412997091</v>
      </c>
      <c r="AK33" s="10"/>
      <c r="AL33" s="25">
        <f t="shared" si="24"/>
        <v>236204.36658700294</v>
      </c>
      <c r="AM33" s="25">
        <f t="shared" si="25"/>
        <v>199552.99</v>
      </c>
      <c r="AN33" s="25">
        <f t="shared" si="26"/>
        <v>36651.37658700296</v>
      </c>
      <c r="AO33" s="10"/>
      <c r="AP33" s="12">
        <v>377246.34</v>
      </c>
      <c r="AQ33" s="12" t="str">
        <f t="shared" si="27"/>
        <v xml:space="preserve"> </v>
      </c>
      <c r="AR33" s="12">
        <f t="shared" si="28"/>
        <v>227624.36658700294</v>
      </c>
      <c r="AS33" s="241"/>
      <c r="AT33" s="242"/>
      <c r="AU33" s="241"/>
      <c r="AV33" s="241"/>
      <c r="AW33" s="243"/>
      <c r="AX33" s="242"/>
      <c r="AY33" s="242"/>
      <c r="AZ33" s="241">
        <v>0</v>
      </c>
      <c r="BA33" s="241">
        <v>0</v>
      </c>
      <c r="BB33" s="241">
        <v>0</v>
      </c>
      <c r="BC33" s="241">
        <v>0</v>
      </c>
      <c r="BD33" s="241">
        <v>0</v>
      </c>
      <c r="BE33" s="241">
        <v>0</v>
      </c>
      <c r="BF33" s="241"/>
      <c r="BG33" s="241">
        <v>1</v>
      </c>
      <c r="BH33" s="241">
        <v>0</v>
      </c>
      <c r="BI33" s="241">
        <v>43499</v>
      </c>
      <c r="BJ33" s="241"/>
      <c r="BK33" s="241"/>
      <c r="BL33" s="241"/>
      <c r="BM33" s="241"/>
      <c r="BN33" s="294"/>
      <c r="BO33" s="294"/>
      <c r="BP33" s="294"/>
      <c r="BQ33" s="294"/>
      <c r="BR33" s="244"/>
      <c r="BS33" s="244"/>
      <c r="BT33" s="241"/>
      <c r="BU33" s="241"/>
      <c r="BV33" s="245"/>
      <c r="BW33" s="241">
        <v>0</v>
      </c>
      <c r="BX33" s="241">
        <v>0</v>
      </c>
      <c r="BY33" s="241">
        <v>0</v>
      </c>
      <c r="BZ33" s="241">
        <v>0</v>
      </c>
      <c r="CA33" s="241">
        <v>0</v>
      </c>
      <c r="CB33" s="242" t="s">
        <v>634</v>
      </c>
      <c r="CC33" s="247">
        <v>126405.42</v>
      </c>
      <c r="CD33" s="247">
        <v>126405.42</v>
      </c>
      <c r="CE33" s="247">
        <v>377246.34</v>
      </c>
      <c r="CF33" s="247">
        <v>0</v>
      </c>
    </row>
    <row r="34" spans="1:84" x14ac:dyDescent="0.25">
      <c r="A34" s="253" t="s">
        <v>705</v>
      </c>
      <c r="B34" s="254" t="s">
        <v>706</v>
      </c>
      <c r="C34" s="254" t="s">
        <v>695</v>
      </c>
      <c r="D34" s="233"/>
      <c r="E34" s="234">
        <v>3720000</v>
      </c>
      <c r="F34" s="235">
        <v>3720000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3720000</v>
      </c>
      <c r="K34" s="238"/>
      <c r="L34" s="239"/>
      <c r="M34" s="8">
        <v>3586216.64</v>
      </c>
      <c r="N34" s="240">
        <f t="shared" si="11"/>
        <v>3586216.64</v>
      </c>
      <c r="O34" s="71"/>
      <c r="P34" s="100"/>
      <c r="Q34" s="9">
        <f t="shared" si="12"/>
        <v>133783.35999999987</v>
      </c>
      <c r="R34" s="9">
        <f t="shared" si="13"/>
        <v>134608</v>
      </c>
      <c r="S34" s="9">
        <f t="shared" si="14"/>
        <v>-824.64000000013039</v>
      </c>
      <c r="T34" s="256"/>
      <c r="U34" s="10"/>
      <c r="V34" s="23">
        <f t="shared" si="15"/>
        <v>0.53693957819569982</v>
      </c>
      <c r="W34" s="11">
        <f t="shared" si="16"/>
        <v>1997415.2308880033</v>
      </c>
      <c r="X34" s="8">
        <v>1925581.65</v>
      </c>
      <c r="Y34" s="9">
        <f t="shared" si="17"/>
        <v>71833.580888003344</v>
      </c>
      <c r="Z34" s="9">
        <f t="shared" si="18"/>
        <v>134608</v>
      </c>
      <c r="AA34" s="9">
        <f t="shared" si="19"/>
        <v>-62774.419111996656</v>
      </c>
      <c r="AB34" s="10"/>
      <c r="AC34" s="24">
        <v>0</v>
      </c>
      <c r="AD34" s="11">
        <v>0</v>
      </c>
      <c r="AE34" s="8">
        <v>0</v>
      </c>
      <c r="AF34" s="9">
        <f t="shared" si="20"/>
        <v>0</v>
      </c>
      <c r="AG34" s="10"/>
      <c r="AH34" s="11">
        <f t="shared" si="21"/>
        <v>1997415.2308880033</v>
      </c>
      <c r="AI34" s="8">
        <v>1925581.65</v>
      </c>
      <c r="AJ34" s="9">
        <f t="shared" si="23"/>
        <v>71833.580888003344</v>
      </c>
      <c r="AK34" s="10"/>
      <c r="AL34" s="25">
        <f t="shared" si="24"/>
        <v>1722584.7691119967</v>
      </c>
      <c r="AM34" s="25">
        <f t="shared" si="25"/>
        <v>1660634.9900000002</v>
      </c>
      <c r="AN34" s="25">
        <f t="shared" si="26"/>
        <v>61949.779111996526</v>
      </c>
      <c r="AO34" s="10"/>
      <c r="AP34" s="12">
        <v>3111145</v>
      </c>
      <c r="AQ34" s="12" t="str">
        <f t="shared" si="27"/>
        <v xml:space="preserve"> </v>
      </c>
      <c r="AR34" s="12">
        <f t="shared" si="28"/>
        <v>1113729.7691119967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1</v>
      </c>
      <c r="BH34" s="241">
        <v>0</v>
      </c>
      <c r="BI34" s="241">
        <v>134608</v>
      </c>
      <c r="BJ34" s="241"/>
      <c r="BK34" s="241"/>
      <c r="BL34" s="241"/>
      <c r="BM34" s="241"/>
      <c r="BN34" s="294"/>
      <c r="BO34" s="294"/>
      <c r="BP34" s="294"/>
      <c r="BQ34" s="294"/>
      <c r="BR34" s="244"/>
      <c r="BS34" s="244"/>
      <c r="BT34" s="241"/>
      <c r="BU34" s="241"/>
      <c r="BV34" s="245"/>
      <c r="BW34" s="241">
        <v>0</v>
      </c>
      <c r="BX34" s="241">
        <v>0</v>
      </c>
      <c r="BY34" s="241">
        <v>0</v>
      </c>
      <c r="BZ34" s="241">
        <v>0</v>
      </c>
      <c r="CA34" s="241">
        <v>0</v>
      </c>
      <c r="CB34" s="242" t="s">
        <v>634</v>
      </c>
      <c r="CC34" s="247">
        <v>1925581.65</v>
      </c>
      <c r="CD34" s="247">
        <v>1925581.65</v>
      </c>
      <c r="CE34" s="247">
        <v>3111145</v>
      </c>
      <c r="CF34" s="247">
        <v>0</v>
      </c>
    </row>
    <row r="35" spans="1:84" x14ac:dyDescent="0.25">
      <c r="A35" s="253" t="s">
        <v>707</v>
      </c>
      <c r="B35" s="254" t="s">
        <v>708</v>
      </c>
      <c r="C35" s="254" t="s">
        <v>655</v>
      </c>
      <c r="D35" s="233"/>
      <c r="E35" s="234">
        <v>942000</v>
      </c>
      <c r="F35" s="235">
        <v>942000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942000</v>
      </c>
      <c r="K35" s="238"/>
      <c r="L35" s="239"/>
      <c r="M35" s="8">
        <v>794390.31</v>
      </c>
      <c r="N35" s="240">
        <f t="shared" si="11"/>
        <v>794390.31</v>
      </c>
      <c r="O35" s="71"/>
      <c r="P35" s="100"/>
      <c r="Q35" s="9">
        <f t="shared" si="12"/>
        <v>147609.68999999994</v>
      </c>
      <c r="R35" s="9">
        <f t="shared" si="13"/>
        <v>120000</v>
      </c>
      <c r="S35" s="9">
        <f t="shared" si="14"/>
        <v>27609.689999999944</v>
      </c>
      <c r="T35" s="256"/>
      <c r="U35" s="10"/>
      <c r="V35" s="23">
        <f t="shared" si="15"/>
        <v>0.70364386745855445</v>
      </c>
      <c r="W35" s="11">
        <f t="shared" si="16"/>
        <v>662832.52314595832</v>
      </c>
      <c r="X35" s="8">
        <v>558967.87</v>
      </c>
      <c r="Y35" s="9">
        <f t="shared" si="17"/>
        <v>103864.65314595832</v>
      </c>
      <c r="Z35" s="9">
        <f t="shared" si="18"/>
        <v>120000</v>
      </c>
      <c r="AA35" s="9">
        <f t="shared" si="19"/>
        <v>-16135.34685404168</v>
      </c>
      <c r="AB35" s="10"/>
      <c r="AC35" s="24">
        <v>0</v>
      </c>
      <c r="AD35" s="11">
        <v>0</v>
      </c>
      <c r="AE35" s="8">
        <v>0</v>
      </c>
      <c r="AF35" s="9">
        <f t="shared" si="20"/>
        <v>0</v>
      </c>
      <c r="AG35" s="10"/>
      <c r="AH35" s="11">
        <f t="shared" si="21"/>
        <v>662832.52314595832</v>
      </c>
      <c r="AI35" s="8">
        <v>558967.87</v>
      </c>
      <c r="AJ35" s="9">
        <f t="shared" si="23"/>
        <v>103864.65314595832</v>
      </c>
      <c r="AK35" s="10"/>
      <c r="AL35" s="25">
        <f t="shared" si="24"/>
        <v>279167.47685404168</v>
      </c>
      <c r="AM35" s="25">
        <f t="shared" si="25"/>
        <v>235422.44000000006</v>
      </c>
      <c r="AN35" s="25">
        <f t="shared" si="26"/>
        <v>43745.036854041624</v>
      </c>
      <c r="AO35" s="10"/>
      <c r="AP35" s="12">
        <v>942000</v>
      </c>
      <c r="AQ35" s="12" t="str">
        <f t="shared" si="27"/>
        <v xml:space="preserve"> </v>
      </c>
      <c r="AR35" s="12">
        <f t="shared" si="28"/>
        <v>279167.47685404168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1</v>
      </c>
      <c r="BH35" s="241">
        <v>0</v>
      </c>
      <c r="BI35" s="241">
        <v>120000</v>
      </c>
      <c r="BJ35" s="241"/>
      <c r="BK35" s="241"/>
      <c r="BL35" s="241"/>
      <c r="BM35" s="241"/>
      <c r="BN35" s="294"/>
      <c r="BO35" s="294"/>
      <c r="BP35" s="294"/>
      <c r="BQ35" s="294"/>
      <c r="BR35" s="244"/>
      <c r="BS35" s="244"/>
      <c r="BT35" s="241"/>
      <c r="BU35" s="241"/>
      <c r="BV35" s="245"/>
      <c r="BW35" s="241">
        <v>0</v>
      </c>
      <c r="BX35" s="241">
        <v>0</v>
      </c>
      <c r="BY35" s="241">
        <v>0</v>
      </c>
      <c r="BZ35" s="241">
        <v>0</v>
      </c>
      <c r="CA35" s="241">
        <v>0</v>
      </c>
      <c r="CB35" s="242" t="s">
        <v>634</v>
      </c>
      <c r="CC35" s="247">
        <v>558967.87</v>
      </c>
      <c r="CD35" s="247">
        <v>558967.87</v>
      </c>
      <c r="CE35" s="247">
        <v>942000</v>
      </c>
      <c r="CF35" s="247">
        <v>0</v>
      </c>
    </row>
    <row r="36" spans="1:84" x14ac:dyDescent="0.25">
      <c r="A36" s="253" t="s">
        <v>709</v>
      </c>
      <c r="B36" s="254" t="s">
        <v>710</v>
      </c>
      <c r="C36" s="254" t="s">
        <v>655</v>
      </c>
      <c r="D36" s="233"/>
      <c r="E36" s="234">
        <v>0</v>
      </c>
      <c r="F36" s="235">
        <v>0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>
        <v>1120.6500000000001</v>
      </c>
      <c r="N36" s="240">
        <f t="shared" si="11"/>
        <v>1120.6500000000001</v>
      </c>
      <c r="O36" s="71"/>
      <c r="P36" s="100"/>
      <c r="Q36" s="9">
        <f t="shared" si="12"/>
        <v>-1120.6500000000001</v>
      </c>
      <c r="R36" s="9">
        <f t="shared" si="13"/>
        <v>0</v>
      </c>
      <c r="S36" s="9">
        <f t="shared" si="14"/>
        <v>-1120.6500000000001</v>
      </c>
      <c r="T36" s="256"/>
      <c r="U36" s="10"/>
      <c r="V36" s="23">
        <f t="shared" si="15"/>
        <v>1</v>
      </c>
      <c r="W36" s="11">
        <f t="shared" si="16"/>
        <v>0</v>
      </c>
      <c r="X36" s="8">
        <v>1120.6500000000001</v>
      </c>
      <c r="Y36" s="9">
        <f t="shared" si="17"/>
        <v>-1120.6500000000001</v>
      </c>
      <c r="Z36" s="9">
        <f t="shared" si="18"/>
        <v>0</v>
      </c>
      <c r="AA36" s="9">
        <f t="shared" si="19"/>
        <v>-1120.6500000000001</v>
      </c>
      <c r="AB36" s="10"/>
      <c r="AC36" s="24">
        <v>0</v>
      </c>
      <c r="AD36" s="11">
        <v>0</v>
      </c>
      <c r="AE36" s="8">
        <v>0</v>
      </c>
      <c r="AF36" s="9">
        <f t="shared" si="20"/>
        <v>0</v>
      </c>
      <c r="AG36" s="10"/>
      <c r="AH36" s="11">
        <f t="shared" si="21"/>
        <v>0</v>
      </c>
      <c r="AI36" s="8">
        <v>1120.6500000000001</v>
      </c>
      <c r="AJ36" s="9">
        <f t="shared" si="23"/>
        <v>-1120.6500000000001</v>
      </c>
      <c r="AK36" s="10"/>
      <c r="AL36" s="25">
        <f t="shared" si="24"/>
        <v>0</v>
      </c>
      <c r="AM36" s="25">
        <f t="shared" si="25"/>
        <v>0</v>
      </c>
      <c r="AN36" s="25">
        <f t="shared" si="26"/>
        <v>0</v>
      </c>
      <c r="AO36" s="10"/>
      <c r="AP36" s="12">
        <v>0</v>
      </c>
      <c r="AQ36" s="12">
        <f t="shared" si="27"/>
        <v>0</v>
      </c>
      <c r="AR36" s="12">
        <f t="shared" si="28"/>
        <v>0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1</v>
      </c>
      <c r="BH36" s="241">
        <v>0</v>
      </c>
      <c r="BI36" s="241">
        <v>0</v>
      </c>
      <c r="BJ36" s="241"/>
      <c r="BK36" s="241"/>
      <c r="BL36" s="241"/>
      <c r="BM36" s="241"/>
      <c r="BN36" s="294"/>
      <c r="BO36" s="294"/>
      <c r="BP36" s="294"/>
      <c r="BQ36" s="294"/>
      <c r="BR36" s="244"/>
      <c r="BS36" s="244"/>
      <c r="BT36" s="241"/>
      <c r="BU36" s="241"/>
      <c r="BV36" s="245"/>
      <c r="BW36" s="241">
        <v>0</v>
      </c>
      <c r="BX36" s="241">
        <v>0</v>
      </c>
      <c r="BY36" s="241">
        <v>0</v>
      </c>
      <c r="BZ36" s="241">
        <v>0</v>
      </c>
      <c r="CA36" s="241">
        <v>0</v>
      </c>
      <c r="CB36" s="242" t="s">
        <v>634</v>
      </c>
      <c r="CC36" s="247">
        <v>1120.6500000000001</v>
      </c>
      <c r="CD36" s="247">
        <v>1120.6500000000001</v>
      </c>
      <c r="CE36" s="247">
        <v>0</v>
      </c>
      <c r="CF36" s="247">
        <v>0</v>
      </c>
    </row>
    <row r="37" spans="1:84" x14ac:dyDescent="0.25">
      <c r="A37" s="253" t="s">
        <v>711</v>
      </c>
      <c r="B37" s="254" t="s">
        <v>712</v>
      </c>
      <c r="C37" s="254" t="s">
        <v>642</v>
      </c>
      <c r="D37" s="233"/>
      <c r="E37" s="234">
        <v>3777777</v>
      </c>
      <c r="F37" s="235">
        <v>3777777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3777777</v>
      </c>
      <c r="K37" s="238"/>
      <c r="L37" s="239"/>
      <c r="M37" s="8">
        <v>3536389.34</v>
      </c>
      <c r="N37" s="240">
        <f t="shared" si="11"/>
        <v>3536389.34</v>
      </c>
      <c r="O37" s="71"/>
      <c r="P37" s="100"/>
      <c r="Q37" s="9">
        <f t="shared" si="12"/>
        <v>241387.66000000015</v>
      </c>
      <c r="R37" s="9">
        <f t="shared" si="13"/>
        <v>0</v>
      </c>
      <c r="S37" s="9">
        <f t="shared" si="14"/>
        <v>241387.66000000015</v>
      </c>
      <c r="T37" s="256"/>
      <c r="U37" s="10"/>
      <c r="V37" s="23">
        <f t="shared" si="15"/>
        <v>1.0300135674540859E-2</v>
      </c>
      <c r="W37" s="11">
        <f t="shared" si="16"/>
        <v>36425.29</v>
      </c>
      <c r="X37" s="8">
        <v>36425.29</v>
      </c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>
        <v>0</v>
      </c>
      <c r="AD37" s="11">
        <v>0</v>
      </c>
      <c r="AE37" s="8">
        <v>0</v>
      </c>
      <c r="AF37" s="9">
        <f t="shared" si="20"/>
        <v>0</v>
      </c>
      <c r="AG37" s="10"/>
      <c r="AH37" s="11">
        <f t="shared" si="21"/>
        <v>36425.29</v>
      </c>
      <c r="AI37" s="8">
        <v>36425.29</v>
      </c>
      <c r="AJ37" s="9">
        <f t="shared" si="23"/>
        <v>0</v>
      </c>
      <c r="AK37" s="10"/>
      <c r="AL37" s="25">
        <f t="shared" si="24"/>
        <v>3741351.71</v>
      </c>
      <c r="AM37" s="25">
        <f t="shared" si="25"/>
        <v>3499964.05</v>
      </c>
      <c r="AN37" s="25">
        <f t="shared" si="26"/>
        <v>241387.66000000015</v>
      </c>
      <c r="AO37" s="10"/>
      <c r="AP37" s="12">
        <v>621613.94999999995</v>
      </c>
      <c r="AQ37" s="12" t="str">
        <f t="shared" si="27"/>
        <v xml:space="preserve"> </v>
      </c>
      <c r="AR37" s="12">
        <f t="shared" si="28"/>
        <v>585188.65999999992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1</v>
      </c>
      <c r="BH37" s="241">
        <v>0</v>
      </c>
      <c r="BI37" s="241">
        <v>0</v>
      </c>
      <c r="BJ37" s="241"/>
      <c r="BK37" s="241"/>
      <c r="BL37" s="241"/>
      <c r="BM37" s="241"/>
      <c r="BN37" s="294"/>
      <c r="BO37" s="294"/>
      <c r="BP37" s="294"/>
      <c r="BQ37" s="294"/>
      <c r="BR37" s="244"/>
      <c r="BS37" s="244"/>
      <c r="BT37" s="241"/>
      <c r="BU37" s="241"/>
      <c r="BV37" s="245"/>
      <c r="BW37" s="241">
        <v>0</v>
      </c>
      <c r="BX37" s="241">
        <v>0</v>
      </c>
      <c r="BY37" s="241">
        <v>0</v>
      </c>
      <c r="BZ37" s="241">
        <v>0</v>
      </c>
      <c r="CA37" s="241">
        <v>0</v>
      </c>
      <c r="CB37" s="242" t="s">
        <v>634</v>
      </c>
      <c r="CC37" s="247">
        <v>36425.29</v>
      </c>
      <c r="CD37" s="247">
        <v>36425.29</v>
      </c>
      <c r="CE37" s="247">
        <v>621613.94999999995</v>
      </c>
      <c r="CF37" s="247">
        <v>0</v>
      </c>
    </row>
    <row r="38" spans="1:84" x14ac:dyDescent="0.25">
      <c r="A38" s="253" t="s">
        <v>713</v>
      </c>
      <c r="B38" s="254" t="s">
        <v>714</v>
      </c>
      <c r="C38" s="254" t="s">
        <v>635</v>
      </c>
      <c r="D38" s="233"/>
      <c r="E38" s="234">
        <v>103000</v>
      </c>
      <c r="F38" s="235">
        <v>103000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103000</v>
      </c>
      <c r="K38" s="238"/>
      <c r="L38" s="239"/>
      <c r="M38" s="8">
        <v>77842.83</v>
      </c>
      <c r="N38" s="240">
        <f t="shared" si="11"/>
        <v>77842.83</v>
      </c>
      <c r="O38" s="71"/>
      <c r="P38" s="100"/>
      <c r="Q38" s="9">
        <f t="shared" si="12"/>
        <v>25157.17</v>
      </c>
      <c r="R38" s="9">
        <f t="shared" si="13"/>
        <v>0</v>
      </c>
      <c r="S38" s="9">
        <f t="shared" si="14"/>
        <v>25157.17</v>
      </c>
      <c r="T38" s="256"/>
      <c r="U38" s="10"/>
      <c r="V38" s="23">
        <f t="shared" si="15"/>
        <v>0.91685836704549417</v>
      </c>
      <c r="W38" s="11">
        <f t="shared" si="16"/>
        <v>94436.411805685901</v>
      </c>
      <c r="X38" s="8">
        <v>71370.850000000006</v>
      </c>
      <c r="Y38" s="9">
        <f t="shared" si="17"/>
        <v>23065.561805685895</v>
      </c>
      <c r="Z38" s="9">
        <f t="shared" si="18"/>
        <v>0</v>
      </c>
      <c r="AA38" s="9">
        <f t="shared" si="19"/>
        <v>23065.561805685895</v>
      </c>
      <c r="AB38" s="10"/>
      <c r="AC38" s="24">
        <v>0</v>
      </c>
      <c r="AD38" s="11">
        <v>0</v>
      </c>
      <c r="AE38" s="8">
        <v>0</v>
      </c>
      <c r="AF38" s="9">
        <f t="shared" si="20"/>
        <v>0</v>
      </c>
      <c r="AG38" s="10"/>
      <c r="AH38" s="11">
        <f t="shared" si="21"/>
        <v>94436.411805685901</v>
      </c>
      <c r="AI38" s="8">
        <v>71370.850000000006</v>
      </c>
      <c r="AJ38" s="9">
        <f t="shared" si="23"/>
        <v>23065.561805685895</v>
      </c>
      <c r="AK38" s="10"/>
      <c r="AL38" s="25">
        <f t="shared" si="24"/>
        <v>8563.5881943140994</v>
      </c>
      <c r="AM38" s="25">
        <f t="shared" si="25"/>
        <v>6471.9799999999959</v>
      </c>
      <c r="AN38" s="25">
        <f t="shared" si="26"/>
        <v>2091.6081943141035</v>
      </c>
      <c r="AO38" s="10"/>
      <c r="AP38" s="12">
        <v>103000</v>
      </c>
      <c r="AQ38" s="12" t="str">
        <f t="shared" si="27"/>
        <v xml:space="preserve"> </v>
      </c>
      <c r="AR38" s="12">
        <f t="shared" si="28"/>
        <v>8563.5881943140994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1</v>
      </c>
      <c r="BH38" s="241">
        <v>0</v>
      </c>
      <c r="BI38" s="241">
        <v>0</v>
      </c>
      <c r="BJ38" s="241"/>
      <c r="BK38" s="241"/>
      <c r="BL38" s="241"/>
      <c r="BM38" s="241"/>
      <c r="BN38" s="294"/>
      <c r="BO38" s="294"/>
      <c r="BP38" s="294"/>
      <c r="BQ38" s="294"/>
      <c r="BR38" s="244"/>
      <c r="BS38" s="244"/>
      <c r="BT38" s="241"/>
      <c r="BU38" s="241"/>
      <c r="BV38" s="245"/>
      <c r="BW38" s="241">
        <v>0</v>
      </c>
      <c r="BX38" s="241">
        <v>0</v>
      </c>
      <c r="BY38" s="241">
        <v>0</v>
      </c>
      <c r="BZ38" s="241">
        <v>0</v>
      </c>
      <c r="CA38" s="241">
        <v>0</v>
      </c>
      <c r="CB38" s="242" t="s">
        <v>634</v>
      </c>
      <c r="CC38" s="247">
        <v>71370.850000000006</v>
      </c>
      <c r="CD38" s="247">
        <v>71370.850000000006</v>
      </c>
      <c r="CE38" s="247">
        <v>103000</v>
      </c>
      <c r="CF38" s="247">
        <v>0</v>
      </c>
    </row>
    <row r="39" spans="1:84" x14ac:dyDescent="0.25">
      <c r="A39" s="253" t="s">
        <v>715</v>
      </c>
      <c r="B39" s="254" t="s">
        <v>716</v>
      </c>
      <c r="C39" s="254" t="s">
        <v>695</v>
      </c>
      <c r="D39" s="233"/>
      <c r="E39" s="234">
        <v>116752.04</v>
      </c>
      <c r="F39" s="235">
        <v>116752.04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116752.04</v>
      </c>
      <c r="K39" s="238"/>
      <c r="L39" s="239"/>
      <c r="M39" s="8">
        <v>115708.88</v>
      </c>
      <c r="N39" s="240">
        <f t="shared" si="11"/>
        <v>115708.88</v>
      </c>
      <c r="O39" s="71"/>
      <c r="P39" s="100"/>
      <c r="Q39" s="9">
        <f t="shared" si="12"/>
        <v>1043.1599999999889</v>
      </c>
      <c r="R39" s="9">
        <f t="shared" si="13"/>
        <v>0</v>
      </c>
      <c r="S39" s="9">
        <f t="shared" si="14"/>
        <v>1043.1599999999889</v>
      </c>
      <c r="T39" s="256"/>
      <c r="U39" s="10"/>
      <c r="V39" s="23">
        <f t="shared" si="15"/>
        <v>1</v>
      </c>
      <c r="W39" s="11">
        <f t="shared" si="16"/>
        <v>116752.04</v>
      </c>
      <c r="X39" s="8">
        <v>115708.88</v>
      </c>
      <c r="Y39" s="9">
        <f t="shared" si="17"/>
        <v>1043.1599999999889</v>
      </c>
      <c r="Z39" s="9">
        <f t="shared" si="18"/>
        <v>0</v>
      </c>
      <c r="AA39" s="9">
        <f t="shared" si="19"/>
        <v>1043.1599999999889</v>
      </c>
      <c r="AB39" s="10"/>
      <c r="AC39" s="24">
        <v>0</v>
      </c>
      <c r="AD39" s="11">
        <v>0</v>
      </c>
      <c r="AE39" s="8">
        <v>0</v>
      </c>
      <c r="AF39" s="9">
        <f t="shared" si="20"/>
        <v>0</v>
      </c>
      <c r="AG39" s="10"/>
      <c r="AH39" s="11">
        <f t="shared" si="21"/>
        <v>116752.04</v>
      </c>
      <c r="AI39" s="8">
        <v>115708.88</v>
      </c>
      <c r="AJ39" s="9">
        <f t="shared" si="23"/>
        <v>1043.1599999999889</v>
      </c>
      <c r="AK39" s="10"/>
      <c r="AL39" s="25">
        <f t="shared" si="24"/>
        <v>0</v>
      </c>
      <c r="AM39" s="25">
        <f t="shared" si="25"/>
        <v>0</v>
      </c>
      <c r="AN39" s="25">
        <f t="shared" si="26"/>
        <v>0</v>
      </c>
      <c r="AO39" s="10"/>
      <c r="AP39" s="12">
        <v>116752.04</v>
      </c>
      <c r="AQ39" s="12">
        <f t="shared" si="27"/>
        <v>0</v>
      </c>
      <c r="AR39" s="12">
        <f t="shared" si="28"/>
        <v>0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1</v>
      </c>
      <c r="BH39" s="241">
        <v>0</v>
      </c>
      <c r="BI39" s="241">
        <v>0</v>
      </c>
      <c r="BJ39" s="241"/>
      <c r="BK39" s="241"/>
      <c r="BL39" s="241"/>
      <c r="BM39" s="241"/>
      <c r="BN39" s="294"/>
      <c r="BO39" s="294"/>
      <c r="BP39" s="294"/>
      <c r="BQ39" s="294"/>
      <c r="BR39" s="244"/>
      <c r="BS39" s="244"/>
      <c r="BT39" s="241"/>
      <c r="BU39" s="241"/>
      <c r="BV39" s="245"/>
      <c r="BW39" s="241">
        <v>0</v>
      </c>
      <c r="BX39" s="241">
        <v>0</v>
      </c>
      <c r="BY39" s="241">
        <v>0</v>
      </c>
      <c r="BZ39" s="241">
        <v>0</v>
      </c>
      <c r="CA39" s="241">
        <v>0</v>
      </c>
      <c r="CB39" s="242" t="s">
        <v>634</v>
      </c>
      <c r="CC39" s="247">
        <v>115708.88</v>
      </c>
      <c r="CD39" s="247">
        <v>115708.88</v>
      </c>
      <c r="CE39" s="247">
        <v>116752.04</v>
      </c>
      <c r="CF39" s="247">
        <v>0</v>
      </c>
    </row>
    <row r="40" spans="1:84" x14ac:dyDescent="0.25">
      <c r="A40" s="253" t="s">
        <v>717</v>
      </c>
      <c r="B40" s="254" t="s">
        <v>718</v>
      </c>
      <c r="C40" s="254" t="s">
        <v>695</v>
      </c>
      <c r="D40" s="233"/>
      <c r="E40" s="234">
        <v>149366.82999999999</v>
      </c>
      <c r="F40" s="235">
        <v>149366.82999999999</v>
      </c>
      <c r="G40" s="255">
        <f>'Jobs-Ops'!G40</f>
        <v>0</v>
      </c>
      <c r="H40" s="113">
        <f>'Jobs-Ops'!H40</f>
        <v>0</v>
      </c>
      <c r="I40" s="104"/>
      <c r="J40" s="237">
        <f t="shared" si="10"/>
        <v>149366.82999999999</v>
      </c>
      <c r="K40" s="238"/>
      <c r="L40" s="239"/>
      <c r="M40" s="8">
        <v>132138.74</v>
      </c>
      <c r="N40" s="240">
        <f t="shared" si="11"/>
        <v>132138.74</v>
      </c>
      <c r="O40" s="71"/>
      <c r="P40" s="100"/>
      <c r="Q40" s="9">
        <f t="shared" si="12"/>
        <v>17228.089999999997</v>
      </c>
      <c r="R40" s="9">
        <f t="shared" si="13"/>
        <v>0</v>
      </c>
      <c r="S40" s="9">
        <f t="shared" si="14"/>
        <v>17228.089999999997</v>
      </c>
      <c r="T40" s="256"/>
      <c r="U40" s="10"/>
      <c r="V40" s="23">
        <f t="shared" si="15"/>
        <v>1</v>
      </c>
      <c r="W40" s="11">
        <f t="shared" si="16"/>
        <v>149366.82999999999</v>
      </c>
      <c r="X40" s="8">
        <v>132138.74</v>
      </c>
      <c r="Y40" s="9">
        <f t="shared" si="17"/>
        <v>17228.089999999997</v>
      </c>
      <c r="Z40" s="9">
        <f t="shared" si="18"/>
        <v>0</v>
      </c>
      <c r="AA40" s="9">
        <f t="shared" si="19"/>
        <v>17228.089999999997</v>
      </c>
      <c r="AB40" s="10"/>
      <c r="AC40" s="24">
        <v>0</v>
      </c>
      <c r="AD40" s="11">
        <v>0</v>
      </c>
      <c r="AE40" s="8">
        <v>0</v>
      </c>
      <c r="AF40" s="9">
        <f t="shared" si="20"/>
        <v>0</v>
      </c>
      <c r="AG40" s="10"/>
      <c r="AH40" s="11">
        <f t="shared" si="21"/>
        <v>149366.82999999999</v>
      </c>
      <c r="AI40" s="8">
        <v>132138.74</v>
      </c>
      <c r="AJ40" s="9">
        <f t="shared" si="23"/>
        <v>17228.089999999997</v>
      </c>
      <c r="AK40" s="10"/>
      <c r="AL40" s="25">
        <f t="shared" si="24"/>
        <v>0</v>
      </c>
      <c r="AM40" s="25">
        <f t="shared" si="25"/>
        <v>0</v>
      </c>
      <c r="AN40" s="25">
        <f t="shared" si="26"/>
        <v>0</v>
      </c>
      <c r="AO40" s="10"/>
      <c r="AP40" s="12">
        <v>149366.82999999999</v>
      </c>
      <c r="AQ40" s="12">
        <f t="shared" si="27"/>
        <v>0</v>
      </c>
      <c r="AR40" s="12">
        <f t="shared" si="28"/>
        <v>0</v>
      </c>
      <c r="AS40" s="241"/>
      <c r="AT40" s="242"/>
      <c r="AU40" s="241"/>
      <c r="AV40" s="241"/>
      <c r="AW40" s="243"/>
      <c r="AX40" s="242"/>
      <c r="AY40" s="242"/>
      <c r="AZ40" s="241">
        <v>0</v>
      </c>
      <c r="BA40" s="241">
        <v>0</v>
      </c>
      <c r="BB40" s="241">
        <v>0</v>
      </c>
      <c r="BC40" s="241">
        <v>0</v>
      </c>
      <c r="BD40" s="241">
        <v>0</v>
      </c>
      <c r="BE40" s="241">
        <v>0</v>
      </c>
      <c r="BF40" s="241"/>
      <c r="BG40" s="241">
        <v>1</v>
      </c>
      <c r="BH40" s="241">
        <v>0</v>
      </c>
      <c r="BI40" s="241">
        <v>0</v>
      </c>
      <c r="BJ40" s="241"/>
      <c r="BK40" s="241"/>
      <c r="BL40" s="241"/>
      <c r="BM40" s="241"/>
      <c r="BN40" s="294"/>
      <c r="BO40" s="294"/>
      <c r="BP40" s="294"/>
      <c r="BQ40" s="294"/>
      <c r="BR40" s="244"/>
      <c r="BS40" s="244"/>
      <c r="BT40" s="241"/>
      <c r="BU40" s="241"/>
      <c r="BV40" s="245"/>
      <c r="BW40" s="241">
        <v>0</v>
      </c>
      <c r="BX40" s="241">
        <v>0</v>
      </c>
      <c r="BY40" s="241">
        <v>0</v>
      </c>
      <c r="BZ40" s="241">
        <v>0</v>
      </c>
      <c r="CA40" s="241">
        <v>0</v>
      </c>
      <c r="CB40" s="242" t="s">
        <v>634</v>
      </c>
      <c r="CC40" s="247">
        <v>132138.74</v>
      </c>
      <c r="CD40" s="247">
        <v>132138.74</v>
      </c>
      <c r="CE40" s="247">
        <v>149366.82999999999</v>
      </c>
      <c r="CF40" s="247">
        <v>0</v>
      </c>
    </row>
    <row r="41" spans="1:84" x14ac:dyDescent="0.25">
      <c r="A41" s="253" t="s">
        <v>719</v>
      </c>
      <c r="B41" s="254" t="s">
        <v>720</v>
      </c>
      <c r="C41" s="254" t="s">
        <v>635</v>
      </c>
      <c r="D41" s="233"/>
      <c r="E41" s="234">
        <v>0</v>
      </c>
      <c r="F41" s="235">
        <v>0</v>
      </c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>
        <v>335154.62</v>
      </c>
      <c r="N41" s="240">
        <f t="shared" si="11"/>
        <v>335154.62</v>
      </c>
      <c r="O41" s="71"/>
      <c r="P41" s="100"/>
      <c r="Q41" s="9">
        <f t="shared" si="12"/>
        <v>-335154.62</v>
      </c>
      <c r="R41" s="9">
        <f t="shared" si="13"/>
        <v>0</v>
      </c>
      <c r="S41" s="9">
        <f t="shared" si="14"/>
        <v>-335154.62</v>
      </c>
      <c r="T41" s="256"/>
      <c r="U41" s="10"/>
      <c r="V41" s="23">
        <f t="shared" si="15"/>
        <v>1</v>
      </c>
      <c r="W41" s="11">
        <f t="shared" si="16"/>
        <v>0</v>
      </c>
      <c r="X41" s="8">
        <v>335154.62</v>
      </c>
      <c r="Y41" s="9">
        <f t="shared" si="17"/>
        <v>-335154.62</v>
      </c>
      <c r="Z41" s="9">
        <f t="shared" si="18"/>
        <v>0</v>
      </c>
      <c r="AA41" s="9">
        <f t="shared" si="19"/>
        <v>-335154.62</v>
      </c>
      <c r="AB41" s="10"/>
      <c r="AC41" s="24">
        <v>0</v>
      </c>
      <c r="AD41" s="11">
        <v>0</v>
      </c>
      <c r="AE41" s="8">
        <v>0</v>
      </c>
      <c r="AF41" s="9">
        <f t="shared" si="20"/>
        <v>0</v>
      </c>
      <c r="AG41" s="10"/>
      <c r="AH41" s="11">
        <f t="shared" si="21"/>
        <v>0</v>
      </c>
      <c r="AI41" s="8">
        <v>335154.62</v>
      </c>
      <c r="AJ41" s="9">
        <f t="shared" si="23"/>
        <v>-335154.62</v>
      </c>
      <c r="AK41" s="10"/>
      <c r="AL41" s="25">
        <f t="shared" si="24"/>
        <v>0</v>
      </c>
      <c r="AM41" s="25">
        <f t="shared" si="25"/>
        <v>0</v>
      </c>
      <c r="AN41" s="25">
        <f t="shared" si="26"/>
        <v>0</v>
      </c>
      <c r="AO41" s="10"/>
      <c r="AP41" s="12">
        <v>413636.54</v>
      </c>
      <c r="AQ41" s="12" t="str">
        <f t="shared" si="27"/>
        <v xml:space="preserve"> </v>
      </c>
      <c r="AR41" s="12">
        <f t="shared" si="28"/>
        <v>413636.54</v>
      </c>
      <c r="AS41" s="241"/>
      <c r="AT41" s="242"/>
      <c r="AU41" s="241"/>
      <c r="AV41" s="241"/>
      <c r="AW41" s="243"/>
      <c r="AX41" s="242"/>
      <c r="AY41" s="242"/>
      <c r="AZ41" s="241">
        <v>0</v>
      </c>
      <c r="BA41" s="241">
        <v>0</v>
      </c>
      <c r="BB41" s="241">
        <v>0</v>
      </c>
      <c r="BC41" s="241">
        <v>0</v>
      </c>
      <c r="BD41" s="241">
        <v>0</v>
      </c>
      <c r="BE41" s="241">
        <v>0</v>
      </c>
      <c r="BF41" s="241"/>
      <c r="BG41" s="241">
        <v>1</v>
      </c>
      <c r="BH41" s="241">
        <v>0</v>
      </c>
      <c r="BI41" s="241">
        <v>0</v>
      </c>
      <c r="BJ41" s="241"/>
      <c r="BK41" s="241"/>
      <c r="BL41" s="241"/>
      <c r="BM41" s="241"/>
      <c r="BN41" s="294"/>
      <c r="BO41" s="294"/>
      <c r="BP41" s="294"/>
      <c r="BQ41" s="294"/>
      <c r="BR41" s="244"/>
      <c r="BS41" s="244"/>
      <c r="BT41" s="241"/>
      <c r="BU41" s="241"/>
      <c r="BV41" s="245"/>
      <c r="BW41" s="241">
        <v>0</v>
      </c>
      <c r="BX41" s="241">
        <v>0</v>
      </c>
      <c r="BY41" s="241">
        <v>0</v>
      </c>
      <c r="BZ41" s="241">
        <v>0</v>
      </c>
      <c r="CA41" s="241">
        <v>0</v>
      </c>
      <c r="CB41" s="242" t="s">
        <v>634</v>
      </c>
      <c r="CC41" s="247">
        <v>335154.62</v>
      </c>
      <c r="CD41" s="247">
        <v>335154.62</v>
      </c>
      <c r="CE41" s="247">
        <v>413636.54</v>
      </c>
      <c r="CF41" s="247">
        <v>0</v>
      </c>
    </row>
    <row r="42" spans="1:84" x14ac:dyDescent="0.25">
      <c r="A42" s="253" t="s">
        <v>721</v>
      </c>
      <c r="B42" s="254" t="s">
        <v>722</v>
      </c>
      <c r="C42" s="254" t="s">
        <v>635</v>
      </c>
      <c r="D42" s="233"/>
      <c r="E42" s="234">
        <v>0</v>
      </c>
      <c r="F42" s="235">
        <v>0</v>
      </c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>
        <v>0</v>
      </c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/>
      <c r="U42" s="10"/>
      <c r="V42" s="23">
        <f t="shared" si="15"/>
        <v>0</v>
      </c>
      <c r="W42" s="11">
        <f t="shared" si="16"/>
        <v>0</v>
      </c>
      <c r="X42" s="8">
        <v>0</v>
      </c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>
        <v>0</v>
      </c>
      <c r="AD42" s="11">
        <v>0</v>
      </c>
      <c r="AE42" s="8">
        <v>0</v>
      </c>
      <c r="AF42" s="9">
        <f t="shared" si="20"/>
        <v>0</v>
      </c>
      <c r="AG42" s="10"/>
      <c r="AH42" s="11">
        <f t="shared" si="21"/>
        <v>0</v>
      </c>
      <c r="AI42" s="8">
        <v>0</v>
      </c>
      <c r="AJ42" s="9">
        <f t="shared" si="23"/>
        <v>0</v>
      </c>
      <c r="AK42" s="10"/>
      <c r="AL42" s="25">
        <f t="shared" si="24"/>
        <v>0</v>
      </c>
      <c r="AM42" s="25">
        <f t="shared" si="25"/>
        <v>0</v>
      </c>
      <c r="AN42" s="25">
        <f t="shared" si="26"/>
        <v>0</v>
      </c>
      <c r="AO42" s="10"/>
      <c r="AP42" s="12">
        <v>0</v>
      </c>
      <c r="AQ42" s="12">
        <f t="shared" si="27"/>
        <v>0</v>
      </c>
      <c r="AR42" s="12">
        <f t="shared" si="28"/>
        <v>0</v>
      </c>
      <c r="AS42" s="241"/>
      <c r="AT42" s="242"/>
      <c r="AU42" s="241"/>
      <c r="AV42" s="241"/>
      <c r="AW42" s="243"/>
      <c r="AX42" s="242"/>
      <c r="AY42" s="242"/>
      <c r="AZ42" s="241">
        <v>0</v>
      </c>
      <c r="BA42" s="241">
        <v>0</v>
      </c>
      <c r="BB42" s="241">
        <v>0</v>
      </c>
      <c r="BC42" s="241">
        <v>0</v>
      </c>
      <c r="BD42" s="241">
        <v>0</v>
      </c>
      <c r="BE42" s="241">
        <v>0</v>
      </c>
      <c r="BF42" s="241"/>
      <c r="BG42" s="241">
        <v>1</v>
      </c>
      <c r="BH42" s="241">
        <v>0</v>
      </c>
      <c r="BI42" s="241">
        <v>0</v>
      </c>
      <c r="BJ42" s="241"/>
      <c r="BK42" s="241"/>
      <c r="BL42" s="241"/>
      <c r="BM42" s="241"/>
      <c r="BN42" s="294"/>
      <c r="BO42" s="294"/>
      <c r="BP42" s="294"/>
      <c r="BQ42" s="294"/>
      <c r="BR42" s="244"/>
      <c r="BS42" s="244"/>
      <c r="BT42" s="241"/>
      <c r="BU42" s="241"/>
      <c r="BV42" s="245"/>
      <c r="BW42" s="241">
        <v>0</v>
      </c>
      <c r="BX42" s="241">
        <v>0</v>
      </c>
      <c r="BY42" s="241">
        <v>0</v>
      </c>
      <c r="BZ42" s="241">
        <v>0</v>
      </c>
      <c r="CA42" s="241">
        <v>0</v>
      </c>
      <c r="CB42" s="242" t="s">
        <v>634</v>
      </c>
      <c r="CC42" s="247">
        <v>0</v>
      </c>
      <c r="CD42" s="247">
        <v>0</v>
      </c>
      <c r="CE42" s="247">
        <v>0</v>
      </c>
      <c r="CF42" s="247">
        <v>0</v>
      </c>
    </row>
    <row r="43" spans="1:84" x14ac:dyDescent="0.25">
      <c r="A43" s="253" t="s">
        <v>723</v>
      </c>
      <c r="B43" s="254" t="s">
        <v>724</v>
      </c>
      <c r="C43" s="254" t="s">
        <v>642</v>
      </c>
      <c r="D43" s="233"/>
      <c r="E43" s="234">
        <v>48439</v>
      </c>
      <c r="F43" s="235">
        <v>48439</v>
      </c>
      <c r="G43" s="255">
        <f>'Jobs-Ops'!G43</f>
        <v>0</v>
      </c>
      <c r="H43" s="113">
        <f>'Jobs-Ops'!H43</f>
        <v>0</v>
      </c>
      <c r="I43" s="104"/>
      <c r="J43" s="237">
        <f t="shared" si="10"/>
        <v>48439</v>
      </c>
      <c r="K43" s="238"/>
      <c r="L43" s="239"/>
      <c r="M43" s="8">
        <v>40498.51</v>
      </c>
      <c r="N43" s="240">
        <f t="shared" si="11"/>
        <v>40498.51</v>
      </c>
      <c r="O43" s="71"/>
      <c r="P43" s="100"/>
      <c r="Q43" s="9">
        <f t="shared" si="12"/>
        <v>7940.489999999998</v>
      </c>
      <c r="R43" s="9">
        <f t="shared" si="13"/>
        <v>0</v>
      </c>
      <c r="S43" s="9">
        <f t="shared" si="14"/>
        <v>7940.489999999998</v>
      </c>
      <c r="T43" s="256"/>
      <c r="U43" s="10"/>
      <c r="V43" s="23">
        <f t="shared" si="15"/>
        <v>5.6777644412103055E-2</v>
      </c>
      <c r="W43" s="11">
        <f t="shared" si="16"/>
        <v>2299.41</v>
      </c>
      <c r="X43" s="8">
        <v>2299.41</v>
      </c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>
        <v>0</v>
      </c>
      <c r="AD43" s="11">
        <v>0</v>
      </c>
      <c r="AE43" s="8">
        <v>0</v>
      </c>
      <c r="AF43" s="9">
        <f t="shared" si="20"/>
        <v>0</v>
      </c>
      <c r="AG43" s="10"/>
      <c r="AH43" s="11">
        <f t="shared" si="21"/>
        <v>2299.41</v>
      </c>
      <c r="AI43" s="8">
        <v>2299.41</v>
      </c>
      <c r="AJ43" s="9">
        <f t="shared" si="23"/>
        <v>0</v>
      </c>
      <c r="AK43" s="10"/>
      <c r="AL43" s="25">
        <f t="shared" si="24"/>
        <v>46139.59</v>
      </c>
      <c r="AM43" s="25">
        <f t="shared" si="25"/>
        <v>38199.100000000006</v>
      </c>
      <c r="AN43" s="25">
        <f t="shared" si="26"/>
        <v>7940.489999999998</v>
      </c>
      <c r="AO43" s="10"/>
      <c r="AP43" s="12">
        <v>0</v>
      </c>
      <c r="AQ43" s="12">
        <f t="shared" si="27"/>
        <v>2299.41</v>
      </c>
      <c r="AR43" s="12" t="str">
        <f t="shared" si="28"/>
        <v xml:space="preserve"> </v>
      </c>
      <c r="AS43" s="241"/>
      <c r="AT43" s="242"/>
      <c r="AU43" s="241"/>
      <c r="AV43" s="241"/>
      <c r="AW43" s="243"/>
      <c r="AX43" s="242"/>
      <c r="AY43" s="242"/>
      <c r="AZ43" s="241">
        <v>0</v>
      </c>
      <c r="BA43" s="241">
        <v>0</v>
      </c>
      <c r="BB43" s="241">
        <v>0</v>
      </c>
      <c r="BC43" s="241">
        <v>0</v>
      </c>
      <c r="BD43" s="241">
        <v>0</v>
      </c>
      <c r="BE43" s="241">
        <v>0</v>
      </c>
      <c r="BF43" s="241"/>
      <c r="BG43" s="241">
        <v>1</v>
      </c>
      <c r="BH43" s="241">
        <v>0</v>
      </c>
      <c r="BI43" s="241">
        <v>0</v>
      </c>
      <c r="BJ43" s="241"/>
      <c r="BK43" s="241"/>
      <c r="BL43" s="241"/>
      <c r="BM43" s="241"/>
      <c r="BN43" s="294"/>
      <c r="BO43" s="294"/>
      <c r="BP43" s="294"/>
      <c r="BQ43" s="294"/>
      <c r="BR43" s="244"/>
      <c r="BS43" s="244"/>
      <c r="BT43" s="241"/>
      <c r="BU43" s="241"/>
      <c r="BV43" s="245"/>
      <c r="BW43" s="241">
        <v>0</v>
      </c>
      <c r="BX43" s="241">
        <v>0</v>
      </c>
      <c r="BY43" s="241">
        <v>0</v>
      </c>
      <c r="BZ43" s="241">
        <v>0</v>
      </c>
      <c r="CA43" s="241">
        <v>0</v>
      </c>
      <c r="CB43" s="242" t="s">
        <v>634</v>
      </c>
      <c r="CC43" s="247">
        <v>2299.41</v>
      </c>
      <c r="CD43" s="247">
        <v>2299.41</v>
      </c>
      <c r="CE43" s="247">
        <v>0</v>
      </c>
      <c r="CF43" s="247">
        <v>0</v>
      </c>
    </row>
    <row r="44" spans="1:84" x14ac:dyDescent="0.25">
      <c r="A44" s="253" t="s">
        <v>725</v>
      </c>
      <c r="B44" s="254" t="s">
        <v>726</v>
      </c>
      <c r="C44" s="254" t="s">
        <v>636</v>
      </c>
      <c r="D44" s="233"/>
      <c r="E44" s="234">
        <v>27888</v>
      </c>
      <c r="F44" s="235">
        <v>27888</v>
      </c>
      <c r="G44" s="255">
        <f>'Jobs-Ops'!G44</f>
        <v>0</v>
      </c>
      <c r="H44" s="113">
        <f>'Jobs-Ops'!H44</f>
        <v>0</v>
      </c>
      <c r="I44" s="104"/>
      <c r="J44" s="237">
        <f t="shared" si="10"/>
        <v>27888</v>
      </c>
      <c r="K44" s="238"/>
      <c r="L44" s="239"/>
      <c r="M44" s="8">
        <v>15739</v>
      </c>
      <c r="N44" s="240">
        <f t="shared" si="11"/>
        <v>15739</v>
      </c>
      <c r="O44" s="71"/>
      <c r="P44" s="100"/>
      <c r="Q44" s="9">
        <f t="shared" si="12"/>
        <v>12149</v>
      </c>
      <c r="R44" s="9">
        <f t="shared" si="13"/>
        <v>0</v>
      </c>
      <c r="S44" s="9">
        <f t="shared" si="14"/>
        <v>12149</v>
      </c>
      <c r="T44" s="256"/>
      <c r="U44" s="10"/>
      <c r="V44" s="23">
        <f t="shared" si="15"/>
        <v>1</v>
      </c>
      <c r="W44" s="11">
        <f t="shared" si="16"/>
        <v>27888</v>
      </c>
      <c r="X44" s="8">
        <v>15739</v>
      </c>
      <c r="Y44" s="9">
        <f t="shared" si="17"/>
        <v>12149</v>
      </c>
      <c r="Z44" s="9">
        <f t="shared" si="18"/>
        <v>0</v>
      </c>
      <c r="AA44" s="9">
        <f t="shared" si="19"/>
        <v>12149</v>
      </c>
      <c r="AB44" s="10"/>
      <c r="AC44" s="24">
        <v>0</v>
      </c>
      <c r="AD44" s="11">
        <v>0</v>
      </c>
      <c r="AE44" s="8">
        <v>0</v>
      </c>
      <c r="AF44" s="9">
        <f t="shared" si="20"/>
        <v>0</v>
      </c>
      <c r="AG44" s="10"/>
      <c r="AH44" s="11">
        <f t="shared" si="21"/>
        <v>27888</v>
      </c>
      <c r="AI44" s="8">
        <v>15739</v>
      </c>
      <c r="AJ44" s="9">
        <f t="shared" si="23"/>
        <v>12149</v>
      </c>
      <c r="AK44" s="10"/>
      <c r="AL44" s="25">
        <f t="shared" si="24"/>
        <v>0</v>
      </c>
      <c r="AM44" s="25">
        <f t="shared" si="25"/>
        <v>0</v>
      </c>
      <c r="AN44" s="25">
        <f t="shared" si="26"/>
        <v>0</v>
      </c>
      <c r="AO44" s="10"/>
      <c r="AP44" s="12">
        <v>27888</v>
      </c>
      <c r="AQ44" s="12">
        <f t="shared" si="27"/>
        <v>0</v>
      </c>
      <c r="AR44" s="12">
        <f t="shared" si="28"/>
        <v>0</v>
      </c>
      <c r="AS44" s="241"/>
      <c r="AT44" s="242"/>
      <c r="AU44" s="241"/>
      <c r="AV44" s="241"/>
      <c r="AW44" s="243"/>
      <c r="AX44" s="242"/>
      <c r="AY44" s="242"/>
      <c r="AZ44" s="241">
        <v>0</v>
      </c>
      <c r="BA44" s="241">
        <v>0</v>
      </c>
      <c r="BB44" s="241">
        <v>0</v>
      </c>
      <c r="BC44" s="241">
        <v>0</v>
      </c>
      <c r="BD44" s="241">
        <v>0</v>
      </c>
      <c r="BE44" s="241">
        <v>0</v>
      </c>
      <c r="BF44" s="241"/>
      <c r="BG44" s="241">
        <v>1</v>
      </c>
      <c r="BH44" s="241">
        <v>0</v>
      </c>
      <c r="BI44" s="241">
        <v>0</v>
      </c>
      <c r="BJ44" s="241"/>
      <c r="BK44" s="241"/>
      <c r="BL44" s="241"/>
      <c r="BM44" s="241"/>
      <c r="BN44" s="294"/>
      <c r="BO44" s="294"/>
      <c r="BP44" s="294"/>
      <c r="BQ44" s="294"/>
      <c r="BR44" s="244"/>
      <c r="BS44" s="244"/>
      <c r="BT44" s="241"/>
      <c r="BU44" s="241"/>
      <c r="BV44" s="245"/>
      <c r="BW44" s="241">
        <v>0</v>
      </c>
      <c r="BX44" s="241">
        <v>0</v>
      </c>
      <c r="BY44" s="241">
        <v>0</v>
      </c>
      <c r="BZ44" s="241">
        <v>0</v>
      </c>
      <c r="CA44" s="241">
        <v>0</v>
      </c>
      <c r="CB44" s="242" t="s">
        <v>634</v>
      </c>
      <c r="CC44" s="247">
        <v>15739</v>
      </c>
      <c r="CD44" s="247">
        <v>15739</v>
      </c>
      <c r="CE44" s="247">
        <v>27888</v>
      </c>
      <c r="CF44" s="247">
        <v>0</v>
      </c>
    </row>
    <row r="45" spans="1:84" x14ac:dyDescent="0.25">
      <c r="A45" s="253" t="s">
        <v>727</v>
      </c>
      <c r="B45" s="258" t="s">
        <v>728</v>
      </c>
      <c r="C45" s="254" t="s">
        <v>642</v>
      </c>
      <c r="D45" s="233"/>
      <c r="E45" s="234">
        <v>11055.99</v>
      </c>
      <c r="F45" s="235">
        <v>11055.99</v>
      </c>
      <c r="G45" s="255">
        <f>'Jobs-Ops'!G45</f>
        <v>0</v>
      </c>
      <c r="H45" s="113">
        <f>'Jobs-Ops'!H45</f>
        <v>0</v>
      </c>
      <c r="I45" s="104"/>
      <c r="J45" s="237">
        <f t="shared" si="10"/>
        <v>11055.99</v>
      </c>
      <c r="K45" s="238"/>
      <c r="L45" s="239"/>
      <c r="M45" s="8">
        <v>12400</v>
      </c>
      <c r="N45" s="240">
        <f t="shared" si="11"/>
        <v>12400</v>
      </c>
      <c r="O45" s="71"/>
      <c r="P45" s="100"/>
      <c r="Q45" s="9">
        <f t="shared" si="12"/>
        <v>-1344.0100000000002</v>
      </c>
      <c r="R45" s="9">
        <f t="shared" si="13"/>
        <v>0</v>
      </c>
      <c r="S45" s="9">
        <f t="shared" si="14"/>
        <v>-1344.0100000000002</v>
      </c>
      <c r="T45" s="256"/>
      <c r="U45" s="10"/>
      <c r="V45" s="23">
        <f t="shared" si="15"/>
        <v>0.29864354838709678</v>
      </c>
      <c r="W45" s="11">
        <f t="shared" si="16"/>
        <v>3301.8000845322581</v>
      </c>
      <c r="X45" s="8">
        <v>3703.18</v>
      </c>
      <c r="Y45" s="9">
        <f t="shared" si="17"/>
        <v>-1344.0100000000002</v>
      </c>
      <c r="Z45" s="9">
        <f t="shared" si="18"/>
        <v>0</v>
      </c>
      <c r="AA45" s="9">
        <f t="shared" si="19"/>
        <v>-1344.0100000000002</v>
      </c>
      <c r="AB45" s="10"/>
      <c r="AC45" s="24">
        <v>0</v>
      </c>
      <c r="AD45" s="11">
        <v>0</v>
      </c>
      <c r="AE45" s="8">
        <v>0</v>
      </c>
      <c r="AF45" s="9">
        <f t="shared" si="20"/>
        <v>0</v>
      </c>
      <c r="AG45" s="10"/>
      <c r="AH45" s="11">
        <f t="shared" si="21"/>
        <v>3301.8000845322581</v>
      </c>
      <c r="AI45" s="8">
        <v>3703.18</v>
      </c>
      <c r="AJ45" s="9">
        <f t="shared" si="23"/>
        <v>-1344.0100000000002</v>
      </c>
      <c r="AK45" s="10"/>
      <c r="AL45" s="25">
        <f t="shared" si="24"/>
        <v>7754.1899154677412</v>
      </c>
      <c r="AM45" s="25">
        <f t="shared" si="25"/>
        <v>8696.82</v>
      </c>
      <c r="AN45" s="25">
        <f t="shared" si="26"/>
        <v>0</v>
      </c>
      <c r="AO45" s="10"/>
      <c r="AP45" s="12">
        <v>11055.99</v>
      </c>
      <c r="AQ45" s="12" t="str">
        <f t="shared" si="27"/>
        <v xml:space="preserve"> </v>
      </c>
      <c r="AR45" s="12">
        <f t="shared" si="28"/>
        <v>7754.1899154677412</v>
      </c>
      <c r="AS45" s="241"/>
      <c r="AT45" s="242"/>
      <c r="AU45" s="241"/>
      <c r="AV45" s="241"/>
      <c r="AW45" s="243"/>
      <c r="AX45" s="242"/>
      <c r="AY45" s="242"/>
      <c r="AZ45" s="241">
        <v>0</v>
      </c>
      <c r="BA45" s="241">
        <v>0</v>
      </c>
      <c r="BB45" s="241">
        <v>0</v>
      </c>
      <c r="BC45" s="241">
        <v>0</v>
      </c>
      <c r="BD45" s="241">
        <v>0</v>
      </c>
      <c r="BE45" s="241">
        <v>0</v>
      </c>
      <c r="BF45" s="241"/>
      <c r="BG45" s="241">
        <v>1</v>
      </c>
      <c r="BH45" s="241">
        <v>0</v>
      </c>
      <c r="BI45" s="241">
        <v>0</v>
      </c>
      <c r="BJ45" s="241"/>
      <c r="BK45" s="241"/>
      <c r="BL45" s="241"/>
      <c r="BM45" s="241"/>
      <c r="BN45" s="294"/>
      <c r="BO45" s="294"/>
      <c r="BP45" s="294"/>
      <c r="BQ45" s="294"/>
      <c r="BR45" s="244"/>
      <c r="BS45" s="244"/>
      <c r="BT45" s="241"/>
      <c r="BU45" s="241"/>
      <c r="BV45" s="245"/>
      <c r="BW45" s="241">
        <v>0</v>
      </c>
      <c r="BX45" s="241">
        <v>0</v>
      </c>
      <c r="BY45" s="241">
        <v>0</v>
      </c>
      <c r="BZ45" s="241">
        <v>0</v>
      </c>
      <c r="CA45" s="241">
        <v>0</v>
      </c>
      <c r="CB45" s="242" t="s">
        <v>634</v>
      </c>
      <c r="CC45" s="247">
        <v>3703.18</v>
      </c>
      <c r="CD45" s="247">
        <v>3703.18</v>
      </c>
      <c r="CE45" s="247">
        <v>11055.99</v>
      </c>
      <c r="CF45" s="247">
        <v>0</v>
      </c>
    </row>
    <row r="46" spans="1:84" x14ac:dyDescent="0.25">
      <c r="A46" s="253"/>
      <c r="B46" s="302" t="s">
        <v>729</v>
      </c>
      <c r="C46" s="254"/>
      <c r="D46" s="233"/>
      <c r="E46" s="276">
        <f>SUM(E8:E45)</f>
        <v>110020821.29000001</v>
      </c>
      <c r="F46" s="266">
        <f>SUM(F8:F45)</f>
        <v>110020821.29000001</v>
      </c>
      <c r="G46" s="255">
        <f>'Jobs-Ops'!G46</f>
        <v>0</v>
      </c>
      <c r="H46" s="113">
        <f>'Jobs-Ops'!H46</f>
        <v>0</v>
      </c>
      <c r="I46" s="104"/>
      <c r="J46" s="277">
        <f>SUM(J8:J45)</f>
        <v>106377040.25999999</v>
      </c>
      <c r="K46" s="238"/>
      <c r="L46" s="239"/>
      <c r="M46" s="270">
        <f>SUM(M8:M45)</f>
        <v>100655619.54000002</v>
      </c>
      <c r="N46" s="278">
        <f>SUM(N8:N45)</f>
        <v>97177758.910000011</v>
      </c>
      <c r="O46" s="238"/>
      <c r="P46" s="239"/>
      <c r="Q46" s="268">
        <f>SUM(Q8:Q45)</f>
        <v>9199281.3499999996</v>
      </c>
      <c r="R46" s="268">
        <f>SUM(R8:R45)</f>
        <v>8147126</v>
      </c>
      <c r="S46" s="268">
        <f>SUM(S8:S45)</f>
        <v>1052155.3500000003</v>
      </c>
      <c r="T46" s="256" t="str">
        <f>IF('Jobs-Ops'!S46&lt;&gt; "",'Jobs-Ops'!S46,"")</f>
        <v/>
      </c>
      <c r="U46" s="10"/>
      <c r="V46" s="23" t="str">
        <f t="shared" si="15"/>
        <v/>
      </c>
      <c r="W46" s="269">
        <f>SUM(W8:W45)</f>
        <v>51366294.511637196</v>
      </c>
      <c r="X46" s="270">
        <f>SUM(X8:X45)</f>
        <v>46811066.169999994</v>
      </c>
      <c r="Y46" s="268">
        <f>SUM(Y8:Y45)</f>
        <v>4554404.9089946272</v>
      </c>
      <c r="Z46" s="268">
        <f>SUM(Z8:Z45)</f>
        <v>8147126</v>
      </c>
      <c r="AA46" s="268">
        <f>SUM(AA8:AA45)</f>
        <v>-3592721.0910053728</v>
      </c>
      <c r="AB46" s="10"/>
      <c r="AC46" s="24"/>
      <c r="AD46" s="269">
        <f>SUM(AD8:AD45)</f>
        <v>13700255.74266874</v>
      </c>
      <c r="AE46" s="270">
        <f>SUM(AE8:AE45)</f>
        <v>13731886.559999997</v>
      </c>
      <c r="AF46" s="268">
        <f>SUM(AF8:AF45)</f>
        <v>-31630.817331259099</v>
      </c>
      <c r="AG46" s="10"/>
      <c r="AH46" s="269">
        <f>SUM(AH8:AH45)</f>
        <v>37666038.768968441</v>
      </c>
      <c r="AI46" s="270">
        <f>SUM(AI8:AI45)</f>
        <v>33079179.609999999</v>
      </c>
      <c r="AJ46" s="268">
        <f>SUM(AJ8:AJ45)</f>
        <v>4586035.7263258854</v>
      </c>
      <c r="AK46" s="10"/>
      <c r="AL46" s="280">
        <f>SUM(AL8:AL45)</f>
        <v>55010745.748362817</v>
      </c>
      <c r="AM46" s="280">
        <f>SUM(AM8:AM45)</f>
        <v>50366692.739999995</v>
      </c>
      <c r="AN46" s="280">
        <f>SUM(AN8:AN45)</f>
        <v>4644876.4410053734</v>
      </c>
      <c r="AO46" s="10"/>
      <c r="AP46" s="281">
        <f>SUM(AP8:AP45)</f>
        <v>58927838.570000008</v>
      </c>
      <c r="AQ46" s="281">
        <f>SUM(AQ8:AQ45)</f>
        <v>2299925.4496320803</v>
      </c>
      <c r="AR46" s="281">
        <f>SUM(AR8:AR45)</f>
        <v>9861469.5079948809</v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4"/>
      <c r="BO46" s="294"/>
      <c r="BP46" s="294"/>
      <c r="BQ46" s="294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4"/>
      <c r="BO47" s="294"/>
      <c r="BP47" s="294"/>
      <c r="BQ47" s="294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93" t="s">
        <v>637</v>
      </c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4"/>
      <c r="BO48" s="294"/>
      <c r="BP48" s="294"/>
      <c r="BQ48" s="294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 t="s">
        <v>730</v>
      </c>
      <c r="B49" s="254" t="s">
        <v>731</v>
      </c>
      <c r="C49" s="254" t="s">
        <v>642</v>
      </c>
      <c r="D49" s="233"/>
      <c r="E49" s="234">
        <v>55712110.25</v>
      </c>
      <c r="F49" s="235">
        <v>55712110.25</v>
      </c>
      <c r="G49" s="255">
        <f>'Jobs-Ops'!G49</f>
        <v>0</v>
      </c>
      <c r="H49" s="113">
        <f>'Jobs-Ops'!H49</f>
        <v>0</v>
      </c>
      <c r="I49" s="104"/>
      <c r="J49" s="237">
        <f t="shared" si="10"/>
        <v>55712110.25</v>
      </c>
      <c r="K49" s="238"/>
      <c r="L49" s="239"/>
      <c r="M49" s="8">
        <v>45289595.380000003</v>
      </c>
      <c r="N49" s="240">
        <f t="shared" si="11"/>
        <v>45289595.380000003</v>
      </c>
      <c r="O49" s="71"/>
      <c r="P49" s="100"/>
      <c r="Q49" s="9">
        <f t="shared" si="12"/>
        <v>10422514.869999997</v>
      </c>
      <c r="R49" s="9">
        <f t="shared" si="13"/>
        <v>10375000</v>
      </c>
      <c r="S49" s="9">
        <f t="shared" si="14"/>
        <v>47514.869999997318</v>
      </c>
      <c r="T49" s="256">
        <v>46022</v>
      </c>
      <c r="U49" s="10"/>
      <c r="V49" s="23">
        <f t="shared" si="15"/>
        <v>1.0008384075786372</v>
      </c>
      <c r="W49" s="11">
        <f t="shared" si="16"/>
        <v>55758819.705455467</v>
      </c>
      <c r="X49" s="8">
        <v>45327566.520000003</v>
      </c>
      <c r="Y49" s="9">
        <f t="shared" si="17"/>
        <v>10431253.185455464</v>
      </c>
      <c r="Z49" s="9">
        <f t="shared" si="18"/>
        <v>10375000</v>
      </c>
      <c r="AA49" s="9">
        <f t="shared" si="19"/>
        <v>56253.185455463827</v>
      </c>
      <c r="AB49" s="10"/>
      <c r="AC49" s="24">
        <v>0.99977862583365562</v>
      </c>
      <c r="AD49" s="11">
        <v>55687411.676013753</v>
      </c>
      <c r="AE49" s="8">
        <v>45062851.289999999</v>
      </c>
      <c r="AF49" s="9">
        <f t="shared" si="20"/>
        <v>10624560.386013754</v>
      </c>
      <c r="AG49" s="10"/>
      <c r="AH49" s="11">
        <f t="shared" si="21"/>
        <v>71408.029441714287</v>
      </c>
      <c r="AI49" s="8">
        <v>264715.23</v>
      </c>
      <c r="AJ49" s="9">
        <f t="shared" si="23"/>
        <v>-193307.20055828989</v>
      </c>
      <c r="AK49" s="10"/>
      <c r="AL49" s="25">
        <f t="shared" si="24"/>
        <v>-46709.455455467105</v>
      </c>
      <c r="AM49" s="25">
        <f t="shared" si="25"/>
        <v>-37971.140000000596</v>
      </c>
      <c r="AN49" s="25">
        <f t="shared" si="26"/>
        <v>-8738.3154554665089</v>
      </c>
      <c r="AO49" s="10"/>
      <c r="AP49" s="12">
        <v>55712110</v>
      </c>
      <c r="AQ49" s="12">
        <f t="shared" si="27"/>
        <v>46709.705455467105</v>
      </c>
      <c r="AR49" s="12" t="str">
        <f t="shared" si="28"/>
        <v xml:space="preserve"> </v>
      </c>
      <c r="AS49" s="241"/>
      <c r="AT49" s="242"/>
      <c r="AU49" s="241"/>
      <c r="AV49" s="241"/>
      <c r="AW49" s="243"/>
      <c r="AX49" s="242"/>
      <c r="AY49" s="242"/>
      <c r="AZ49" s="241">
        <v>0</v>
      </c>
      <c r="BA49" s="241">
        <v>0</v>
      </c>
      <c r="BB49" s="241">
        <v>0</v>
      </c>
      <c r="BC49" s="241">
        <v>0</v>
      </c>
      <c r="BD49" s="241">
        <v>0</v>
      </c>
      <c r="BE49" s="241">
        <v>0</v>
      </c>
      <c r="BF49" s="241"/>
      <c r="BG49" s="241">
        <v>2</v>
      </c>
      <c r="BH49" s="241">
        <v>0</v>
      </c>
      <c r="BI49" s="241">
        <v>10375000</v>
      </c>
      <c r="BJ49" s="241"/>
      <c r="BK49" s="241"/>
      <c r="BL49" s="241"/>
      <c r="BM49" s="241"/>
      <c r="BN49" s="294"/>
      <c r="BO49" s="294"/>
      <c r="BP49" s="294"/>
      <c r="BQ49" s="294"/>
      <c r="BR49" s="244"/>
      <c r="BS49" s="244"/>
      <c r="BT49" s="241"/>
      <c r="BU49" s="241"/>
      <c r="BV49" s="245"/>
      <c r="BW49" s="241">
        <v>0</v>
      </c>
      <c r="BX49" s="241">
        <v>55699742.159999996</v>
      </c>
      <c r="BY49" s="241">
        <v>45072829.25</v>
      </c>
      <c r="BZ49" s="241">
        <v>55699742.159999996</v>
      </c>
      <c r="CA49" s="241">
        <v>45072829.25</v>
      </c>
      <c r="CB49" s="242" t="s">
        <v>634</v>
      </c>
      <c r="CC49" s="247">
        <v>45327566.520000003</v>
      </c>
      <c r="CD49" s="247">
        <v>264715.23</v>
      </c>
      <c r="CE49" s="247">
        <v>55712110</v>
      </c>
      <c r="CF49" s="247">
        <v>0</v>
      </c>
    </row>
    <row r="50" spans="1:84" x14ac:dyDescent="0.25">
      <c r="A50" s="253" t="s">
        <v>732</v>
      </c>
      <c r="B50" s="254" t="s">
        <v>733</v>
      </c>
      <c r="C50" s="254" t="s">
        <v>635</v>
      </c>
      <c r="D50" s="233"/>
      <c r="E50" s="234">
        <v>24157761.07</v>
      </c>
      <c r="F50" s="235">
        <v>24157761.07</v>
      </c>
      <c r="G50" s="255">
        <f>'Jobs-Ops'!G50</f>
        <v>0</v>
      </c>
      <c r="H50" s="113">
        <f>'Jobs-Ops'!H50</f>
        <v>0</v>
      </c>
      <c r="I50" s="104"/>
      <c r="J50" s="237">
        <f t="shared" si="10"/>
        <v>24157761.07</v>
      </c>
      <c r="K50" s="238"/>
      <c r="L50" s="239"/>
      <c r="M50" s="8">
        <v>43262631.57</v>
      </c>
      <c r="N50" s="240">
        <f t="shared" si="11"/>
        <v>43262631.57</v>
      </c>
      <c r="O50" s="71"/>
      <c r="P50" s="100"/>
      <c r="Q50" s="9">
        <f t="shared" si="12"/>
        <v>-19104870.5</v>
      </c>
      <c r="R50" s="9">
        <f t="shared" si="13"/>
        <v>3104992.7200000025</v>
      </c>
      <c r="S50" s="9">
        <f t="shared" si="14"/>
        <v>-22209863.220000003</v>
      </c>
      <c r="T50" s="256">
        <v>45747</v>
      </c>
      <c r="U50" s="10"/>
      <c r="V50" s="23">
        <f t="shared" si="15"/>
        <v>0.48583341921749856</v>
      </c>
      <c r="W50" s="11">
        <f t="shared" si="16"/>
        <v>11736647.661277477</v>
      </c>
      <c r="X50" s="8">
        <v>21018432.219999999</v>
      </c>
      <c r="Y50" s="9">
        <f t="shared" si="17"/>
        <v>-19104870.5</v>
      </c>
      <c r="Z50" s="9">
        <f t="shared" si="18"/>
        <v>3104992.7200000025</v>
      </c>
      <c r="AA50" s="9">
        <f t="shared" si="19"/>
        <v>-22209863.220000003</v>
      </c>
      <c r="AB50" s="10"/>
      <c r="AC50" s="24">
        <v>1</v>
      </c>
      <c r="AD50" s="11">
        <v>24157761.07</v>
      </c>
      <c r="AE50" s="8">
        <v>21046229.25</v>
      </c>
      <c r="AF50" s="9">
        <f t="shared" si="20"/>
        <v>3111531.8200000003</v>
      </c>
      <c r="AG50" s="10"/>
      <c r="AH50" s="11">
        <f t="shared" si="21"/>
        <v>-12421113.408722524</v>
      </c>
      <c r="AI50" s="8">
        <v>-27797.03</v>
      </c>
      <c r="AJ50" s="9">
        <f t="shared" si="23"/>
        <v>-22216402.32</v>
      </c>
      <c r="AK50" s="10"/>
      <c r="AL50" s="25">
        <f t="shared" si="24"/>
        <v>12421113.408722524</v>
      </c>
      <c r="AM50" s="25">
        <f t="shared" si="25"/>
        <v>22244199.350000001</v>
      </c>
      <c r="AN50" s="25">
        <f t="shared" si="26"/>
        <v>0</v>
      </c>
      <c r="AO50" s="10"/>
      <c r="AP50" s="12">
        <v>24160002.440000001</v>
      </c>
      <c r="AQ50" s="12" t="str">
        <f t="shared" si="27"/>
        <v xml:space="preserve"> </v>
      </c>
      <c r="AR50" s="12">
        <f t="shared" si="28"/>
        <v>12423354.778722525</v>
      </c>
      <c r="AS50" s="241"/>
      <c r="AT50" s="242"/>
      <c r="AU50" s="241"/>
      <c r="AV50" s="241"/>
      <c r="AW50" s="243"/>
      <c r="AX50" s="242"/>
      <c r="AY50" s="242"/>
      <c r="AZ50" s="241">
        <v>0</v>
      </c>
      <c r="BA50" s="241">
        <v>0</v>
      </c>
      <c r="BB50" s="241">
        <v>0</v>
      </c>
      <c r="BC50" s="241">
        <v>0</v>
      </c>
      <c r="BD50" s="241">
        <v>0</v>
      </c>
      <c r="BE50" s="241">
        <v>0</v>
      </c>
      <c r="BF50" s="241"/>
      <c r="BG50" s="241">
        <v>2</v>
      </c>
      <c r="BH50" s="241">
        <v>0</v>
      </c>
      <c r="BI50" s="241">
        <v>3104992.7200000025</v>
      </c>
      <c r="BJ50" s="241"/>
      <c r="BK50" s="241"/>
      <c r="BL50" s="241"/>
      <c r="BM50" s="241"/>
      <c r="BN50" s="294"/>
      <c r="BO50" s="294"/>
      <c r="BP50" s="294"/>
      <c r="BQ50" s="294"/>
      <c r="BR50" s="244"/>
      <c r="BS50" s="244"/>
      <c r="BT50" s="241"/>
      <c r="BU50" s="241"/>
      <c r="BV50" s="245"/>
      <c r="BW50" s="241">
        <v>0</v>
      </c>
      <c r="BX50" s="241">
        <v>24157761.07</v>
      </c>
      <c r="BY50" s="241">
        <v>21046229.25</v>
      </c>
      <c r="BZ50" s="241">
        <v>24157761.07</v>
      </c>
      <c r="CA50" s="241">
        <v>21046229.25</v>
      </c>
      <c r="CB50" s="242" t="s">
        <v>634</v>
      </c>
      <c r="CC50" s="247">
        <v>21018432.219999999</v>
      </c>
      <c r="CD50" s="247">
        <v>-27797.03</v>
      </c>
      <c r="CE50" s="247">
        <v>24160002.440000001</v>
      </c>
      <c r="CF50" s="247">
        <v>0</v>
      </c>
    </row>
    <row r="51" spans="1:84" x14ac:dyDescent="0.25">
      <c r="A51" s="253" t="s">
        <v>734</v>
      </c>
      <c r="B51" s="254" t="s">
        <v>735</v>
      </c>
      <c r="C51" s="254" t="s">
        <v>655</v>
      </c>
      <c r="D51" s="233"/>
      <c r="E51" s="234">
        <v>2472164.0499999998</v>
      </c>
      <c r="F51" s="235">
        <v>2472164.0499999998</v>
      </c>
      <c r="G51" s="255">
        <f>'Jobs-Ops'!G51</f>
        <v>0</v>
      </c>
      <c r="H51" s="113">
        <f>'Jobs-Ops'!H51</f>
        <v>0</v>
      </c>
      <c r="I51" s="104"/>
      <c r="J51" s="237">
        <f t="shared" si="10"/>
        <v>2472164.0499999998</v>
      </c>
      <c r="K51" s="238"/>
      <c r="L51" s="239"/>
      <c r="M51" s="8">
        <v>2282717.7000000002</v>
      </c>
      <c r="N51" s="240">
        <f t="shared" si="11"/>
        <v>2282717.7000000002</v>
      </c>
      <c r="O51" s="71"/>
      <c r="P51" s="100"/>
      <c r="Q51" s="9">
        <f t="shared" si="12"/>
        <v>189446.34999999963</v>
      </c>
      <c r="R51" s="9">
        <f t="shared" si="13"/>
        <v>186096.34999999963</v>
      </c>
      <c r="S51" s="9">
        <f t="shared" si="14"/>
        <v>3350</v>
      </c>
      <c r="T51" s="256">
        <v>45930</v>
      </c>
      <c r="U51" s="10"/>
      <c r="V51" s="23">
        <f t="shared" si="15"/>
        <v>1.0015537313264797</v>
      </c>
      <c r="W51" s="11">
        <f t="shared" si="16"/>
        <v>2476005.1287286817</v>
      </c>
      <c r="X51" s="8">
        <v>2286264.4300000002</v>
      </c>
      <c r="Y51" s="9">
        <f t="shared" si="17"/>
        <v>189740.69872868154</v>
      </c>
      <c r="Z51" s="9">
        <f t="shared" si="18"/>
        <v>186096.34999999963</v>
      </c>
      <c r="AA51" s="9">
        <f t="shared" si="19"/>
        <v>3644.3487286819145</v>
      </c>
      <c r="AB51" s="10"/>
      <c r="AC51" s="24">
        <v>0.93899835698214573</v>
      </c>
      <c r="AD51" s="11">
        <v>2179750.5028688391</v>
      </c>
      <c r="AE51" s="8">
        <v>2054298.05</v>
      </c>
      <c r="AF51" s="9">
        <f t="shared" si="20"/>
        <v>125452.45286883903</v>
      </c>
      <c r="AG51" s="10"/>
      <c r="AH51" s="11">
        <f t="shared" si="21"/>
        <v>296254.62585984264</v>
      </c>
      <c r="AI51" s="8">
        <v>231966.38</v>
      </c>
      <c r="AJ51" s="9">
        <f t="shared" si="23"/>
        <v>64288.245859842515</v>
      </c>
      <c r="AK51" s="10"/>
      <c r="AL51" s="25">
        <f t="shared" si="24"/>
        <v>-3841.0787286818959</v>
      </c>
      <c r="AM51" s="25">
        <f t="shared" si="25"/>
        <v>-3546.7299999999814</v>
      </c>
      <c r="AN51" s="25">
        <f t="shared" si="26"/>
        <v>-294.34872868191451</v>
      </c>
      <c r="AO51" s="10"/>
      <c r="AP51" s="12">
        <v>2472164.0499999998</v>
      </c>
      <c r="AQ51" s="12">
        <f t="shared" si="27"/>
        <v>3841.0787286818959</v>
      </c>
      <c r="AR51" s="12" t="str">
        <f t="shared" si="28"/>
        <v xml:space="preserve"> </v>
      </c>
      <c r="AS51" s="241"/>
      <c r="AT51" s="242"/>
      <c r="AU51" s="241"/>
      <c r="AV51" s="241"/>
      <c r="AW51" s="243"/>
      <c r="AX51" s="242"/>
      <c r="AY51" s="242"/>
      <c r="AZ51" s="241">
        <v>0</v>
      </c>
      <c r="BA51" s="241">
        <v>0</v>
      </c>
      <c r="BB51" s="241">
        <v>0</v>
      </c>
      <c r="BC51" s="241">
        <v>0</v>
      </c>
      <c r="BD51" s="241">
        <v>0</v>
      </c>
      <c r="BE51" s="241">
        <v>0</v>
      </c>
      <c r="BF51" s="241"/>
      <c r="BG51" s="241">
        <v>2</v>
      </c>
      <c r="BH51" s="241">
        <v>0</v>
      </c>
      <c r="BI51" s="241">
        <v>186096.34999999963</v>
      </c>
      <c r="BJ51" s="241"/>
      <c r="BK51" s="241"/>
      <c r="BL51" s="241"/>
      <c r="BM51" s="241"/>
      <c r="BN51" s="294"/>
      <c r="BO51" s="294"/>
      <c r="BP51" s="294"/>
      <c r="BQ51" s="294"/>
      <c r="BR51" s="244"/>
      <c r="BS51" s="244"/>
      <c r="BT51" s="241"/>
      <c r="BU51" s="241"/>
      <c r="BV51" s="245"/>
      <c r="BW51" s="241">
        <v>0</v>
      </c>
      <c r="BX51" s="241">
        <v>2321357.1</v>
      </c>
      <c r="BY51" s="241">
        <v>2187754.6800000002</v>
      </c>
      <c r="BZ51" s="241">
        <v>2321357.1</v>
      </c>
      <c r="CA51" s="241">
        <v>2187754.6800000002</v>
      </c>
      <c r="CB51" s="242" t="s">
        <v>634</v>
      </c>
      <c r="CC51" s="247">
        <v>2286264.4300000002</v>
      </c>
      <c r="CD51" s="247">
        <v>231966.38</v>
      </c>
      <c r="CE51" s="247">
        <v>2472164.0499999998</v>
      </c>
      <c r="CF51" s="247">
        <v>0</v>
      </c>
    </row>
    <row r="52" spans="1:84" x14ac:dyDescent="0.25">
      <c r="A52" s="253" t="s">
        <v>736</v>
      </c>
      <c r="B52" s="254" t="s">
        <v>737</v>
      </c>
      <c r="C52" s="254" t="s">
        <v>655</v>
      </c>
      <c r="D52" s="233"/>
      <c r="E52" s="234">
        <v>1777852</v>
      </c>
      <c r="F52" s="235">
        <v>1777852</v>
      </c>
      <c r="G52" s="255">
        <f>'Jobs-Ops'!G52</f>
        <v>0</v>
      </c>
      <c r="H52" s="113">
        <f>'Jobs-Ops'!H52</f>
        <v>0</v>
      </c>
      <c r="I52" s="104"/>
      <c r="J52" s="237">
        <f t="shared" si="10"/>
        <v>1777852</v>
      </c>
      <c r="K52" s="238"/>
      <c r="L52" s="239"/>
      <c r="M52" s="8">
        <v>1708711.68</v>
      </c>
      <c r="N52" s="240">
        <f t="shared" si="11"/>
        <v>1708711.68</v>
      </c>
      <c r="O52" s="71"/>
      <c r="P52" s="100"/>
      <c r="Q52" s="9">
        <f t="shared" si="12"/>
        <v>69140.320000000065</v>
      </c>
      <c r="R52" s="9">
        <f t="shared" si="13"/>
        <v>65000</v>
      </c>
      <c r="S52" s="9">
        <f t="shared" si="14"/>
        <v>4140.3200000000652</v>
      </c>
      <c r="T52" s="256">
        <v>46022</v>
      </c>
      <c r="U52" s="10"/>
      <c r="V52" s="23">
        <f t="shared" si="15"/>
        <v>0.99986167356215427</v>
      </c>
      <c r="W52" s="11">
        <f t="shared" si="16"/>
        <v>1777606.0760658232</v>
      </c>
      <c r="X52" s="8">
        <v>1708475.32</v>
      </c>
      <c r="Y52" s="9">
        <f t="shared" si="17"/>
        <v>69130.756065823138</v>
      </c>
      <c r="Z52" s="9">
        <f t="shared" si="18"/>
        <v>65000</v>
      </c>
      <c r="AA52" s="9">
        <f t="shared" si="19"/>
        <v>4130.7560658231378</v>
      </c>
      <c r="AB52" s="10"/>
      <c r="AC52" s="24">
        <v>0.81407593265701017</v>
      </c>
      <c r="AD52" s="11">
        <v>1178216.0618842826</v>
      </c>
      <c r="AE52" s="8">
        <v>1350527.55</v>
      </c>
      <c r="AF52" s="9">
        <f t="shared" si="20"/>
        <v>-172311.48811571742</v>
      </c>
      <c r="AG52" s="10"/>
      <c r="AH52" s="11">
        <f t="shared" si="21"/>
        <v>599390.01418154058</v>
      </c>
      <c r="AI52" s="8">
        <v>357947.77</v>
      </c>
      <c r="AJ52" s="9">
        <f t="shared" si="23"/>
        <v>241442.24418154056</v>
      </c>
      <c r="AK52" s="10"/>
      <c r="AL52" s="25">
        <f t="shared" si="24"/>
        <v>245.92393417679705</v>
      </c>
      <c r="AM52" s="25">
        <f t="shared" si="25"/>
        <v>236.35999999986961</v>
      </c>
      <c r="AN52" s="25">
        <f t="shared" si="26"/>
        <v>9.5639341769274324</v>
      </c>
      <c r="AO52" s="10"/>
      <c r="AP52" s="12">
        <v>1777852</v>
      </c>
      <c r="AQ52" s="12" t="str">
        <f t="shared" si="27"/>
        <v xml:space="preserve"> </v>
      </c>
      <c r="AR52" s="12">
        <f t="shared" si="28"/>
        <v>245.92393417679705</v>
      </c>
      <c r="AS52" s="241"/>
      <c r="AT52" s="242"/>
      <c r="AU52" s="241"/>
      <c r="AV52" s="241"/>
      <c r="AW52" s="243"/>
      <c r="AX52" s="242"/>
      <c r="AY52" s="242"/>
      <c r="AZ52" s="241">
        <v>0</v>
      </c>
      <c r="BA52" s="241">
        <v>0</v>
      </c>
      <c r="BB52" s="241">
        <v>0</v>
      </c>
      <c r="BC52" s="241">
        <v>0</v>
      </c>
      <c r="BD52" s="241">
        <v>0</v>
      </c>
      <c r="BE52" s="241">
        <v>0</v>
      </c>
      <c r="BF52" s="241"/>
      <c r="BG52" s="241">
        <v>2</v>
      </c>
      <c r="BH52" s="241">
        <v>0</v>
      </c>
      <c r="BI52" s="241">
        <v>65000</v>
      </c>
      <c r="BJ52" s="241"/>
      <c r="BK52" s="241"/>
      <c r="BL52" s="241"/>
      <c r="BM52" s="241"/>
      <c r="BN52" s="294"/>
      <c r="BO52" s="294"/>
      <c r="BP52" s="294"/>
      <c r="BQ52" s="294"/>
      <c r="BR52" s="244"/>
      <c r="BS52" s="244"/>
      <c r="BT52" s="241"/>
      <c r="BU52" s="241"/>
      <c r="BV52" s="245"/>
      <c r="BW52" s="241">
        <v>0</v>
      </c>
      <c r="BX52" s="241">
        <v>1447304.87</v>
      </c>
      <c r="BY52" s="241">
        <v>1658970</v>
      </c>
      <c r="BZ52" s="241">
        <v>1447304.87</v>
      </c>
      <c r="CA52" s="241">
        <v>1658970</v>
      </c>
      <c r="CB52" s="242" t="s">
        <v>634</v>
      </c>
      <c r="CC52" s="247">
        <v>1708475.32</v>
      </c>
      <c r="CD52" s="247">
        <v>357947.77</v>
      </c>
      <c r="CE52" s="247">
        <v>1777852</v>
      </c>
      <c r="CF52" s="247">
        <v>0</v>
      </c>
    </row>
    <row r="53" spans="1:84" x14ac:dyDescent="0.25">
      <c r="A53" s="253" t="s">
        <v>738</v>
      </c>
      <c r="B53" s="254" t="s">
        <v>739</v>
      </c>
      <c r="C53" s="254" t="s">
        <v>655</v>
      </c>
      <c r="D53" s="233"/>
      <c r="E53" s="234">
        <v>223896.45</v>
      </c>
      <c r="F53" s="235">
        <v>223896.45</v>
      </c>
      <c r="G53" s="255">
        <f>'Jobs-Ops'!G53</f>
        <v>0</v>
      </c>
      <c r="H53" s="113">
        <f>'Jobs-Ops'!H53</f>
        <v>0</v>
      </c>
      <c r="I53" s="104"/>
      <c r="J53" s="237">
        <f t="shared" si="10"/>
        <v>223896.45</v>
      </c>
      <c r="K53" s="238"/>
      <c r="L53" s="239"/>
      <c r="M53" s="8">
        <v>220754.51</v>
      </c>
      <c r="N53" s="240">
        <f t="shared" si="11"/>
        <v>220754.51</v>
      </c>
      <c r="O53" s="71"/>
      <c r="P53" s="100"/>
      <c r="Q53" s="9">
        <f t="shared" si="12"/>
        <v>3141.9400000000023</v>
      </c>
      <c r="R53" s="9">
        <f t="shared" si="13"/>
        <v>3141.9599999999919</v>
      </c>
      <c r="S53" s="9">
        <f t="shared" si="14"/>
        <v>-1.9999999989522621E-2</v>
      </c>
      <c r="T53" s="256">
        <v>45869</v>
      </c>
      <c r="U53" s="10"/>
      <c r="V53" s="23">
        <f t="shared" si="15"/>
        <v>1</v>
      </c>
      <c r="W53" s="11">
        <f t="shared" si="16"/>
        <v>223896.45</v>
      </c>
      <c r="X53" s="8">
        <v>220754.51</v>
      </c>
      <c r="Y53" s="9">
        <f t="shared" si="17"/>
        <v>3141.9400000000023</v>
      </c>
      <c r="Z53" s="9">
        <f t="shared" si="18"/>
        <v>3141.9599999999919</v>
      </c>
      <c r="AA53" s="9">
        <f t="shared" si="19"/>
        <v>-1.9999999989522621E-2</v>
      </c>
      <c r="AB53" s="10"/>
      <c r="AC53" s="24">
        <v>0.90775937496231518</v>
      </c>
      <c r="AD53" s="11">
        <v>184496.66456002826</v>
      </c>
      <c r="AE53" s="8">
        <v>203244.51</v>
      </c>
      <c r="AF53" s="9">
        <f t="shared" si="20"/>
        <v>-18747.845439971745</v>
      </c>
      <c r="AG53" s="10"/>
      <c r="AH53" s="11">
        <f t="shared" si="21"/>
        <v>39399.785439971747</v>
      </c>
      <c r="AI53" s="8">
        <v>17510</v>
      </c>
      <c r="AJ53" s="9">
        <f t="shared" si="23"/>
        <v>21889.785439971747</v>
      </c>
      <c r="AK53" s="10"/>
      <c r="AL53" s="25">
        <f t="shared" si="24"/>
        <v>0</v>
      </c>
      <c r="AM53" s="25">
        <f t="shared" si="25"/>
        <v>0</v>
      </c>
      <c r="AN53" s="25">
        <f t="shared" si="26"/>
        <v>0</v>
      </c>
      <c r="AO53" s="10"/>
      <c r="AP53" s="12">
        <v>223896.47</v>
      </c>
      <c r="AQ53" s="12" t="str">
        <f t="shared" si="27"/>
        <v xml:space="preserve"> </v>
      </c>
      <c r="AR53" s="12">
        <f t="shared" si="28"/>
        <v>1.9999999989522621E-2</v>
      </c>
      <c r="AS53" s="241"/>
      <c r="AT53" s="242"/>
      <c r="AU53" s="241"/>
      <c r="AV53" s="241"/>
      <c r="AW53" s="243"/>
      <c r="AX53" s="242"/>
      <c r="AY53" s="242"/>
      <c r="AZ53" s="241">
        <v>0</v>
      </c>
      <c r="BA53" s="241">
        <v>0</v>
      </c>
      <c r="BB53" s="241">
        <v>0</v>
      </c>
      <c r="BC53" s="241">
        <v>0</v>
      </c>
      <c r="BD53" s="241">
        <v>0</v>
      </c>
      <c r="BE53" s="241">
        <v>0</v>
      </c>
      <c r="BF53" s="241"/>
      <c r="BG53" s="241">
        <v>2</v>
      </c>
      <c r="BH53" s="241">
        <v>0</v>
      </c>
      <c r="BI53" s="241">
        <v>3141.9599999999919</v>
      </c>
      <c r="BJ53" s="241"/>
      <c r="BK53" s="241"/>
      <c r="BL53" s="241"/>
      <c r="BM53" s="241"/>
      <c r="BN53" s="294"/>
      <c r="BO53" s="294"/>
      <c r="BP53" s="294"/>
      <c r="BQ53" s="294"/>
      <c r="BR53" s="244"/>
      <c r="BS53" s="244"/>
      <c r="BT53" s="241"/>
      <c r="BU53" s="241"/>
      <c r="BV53" s="245"/>
      <c r="BW53" s="241">
        <v>0</v>
      </c>
      <c r="BX53" s="241">
        <v>203244.02</v>
      </c>
      <c r="BY53" s="241">
        <v>223896.9</v>
      </c>
      <c r="BZ53" s="241">
        <v>203244.02</v>
      </c>
      <c r="CA53" s="241">
        <v>223896.9</v>
      </c>
      <c r="CB53" s="242" t="s">
        <v>634</v>
      </c>
      <c r="CC53" s="247">
        <v>220754.51</v>
      </c>
      <c r="CD53" s="247">
        <v>17510</v>
      </c>
      <c r="CE53" s="247">
        <v>223896.47</v>
      </c>
      <c r="CF53" s="247">
        <v>0</v>
      </c>
    </row>
    <row r="54" spans="1:84" x14ac:dyDescent="0.25">
      <c r="A54" s="253" t="s">
        <v>740</v>
      </c>
      <c r="B54" s="254" t="s">
        <v>741</v>
      </c>
      <c r="C54" s="254" t="s">
        <v>695</v>
      </c>
      <c r="D54" s="233"/>
      <c r="E54" s="234">
        <v>3216240.01</v>
      </c>
      <c r="F54" s="235">
        <v>3216240.01</v>
      </c>
      <c r="G54" s="255">
        <f>'Jobs-Ops'!G54</f>
        <v>0</v>
      </c>
      <c r="H54" s="113">
        <f>'Jobs-Ops'!H54</f>
        <v>0</v>
      </c>
      <c r="I54" s="104"/>
      <c r="J54" s="237">
        <f t="shared" si="10"/>
        <v>3216240.01</v>
      </c>
      <c r="K54" s="238"/>
      <c r="L54" s="239"/>
      <c r="M54" s="8">
        <v>3153374.23</v>
      </c>
      <c r="N54" s="240">
        <f t="shared" si="11"/>
        <v>3153374.23</v>
      </c>
      <c r="O54" s="71"/>
      <c r="P54" s="100"/>
      <c r="Q54" s="9">
        <f t="shared" si="12"/>
        <v>62865.779999999795</v>
      </c>
      <c r="R54" s="9">
        <f t="shared" si="13"/>
        <v>62865.219999999739</v>
      </c>
      <c r="S54" s="9">
        <f t="shared" si="14"/>
        <v>0.56000000005587935</v>
      </c>
      <c r="T54" s="256">
        <v>45900</v>
      </c>
      <c r="U54" s="10"/>
      <c r="V54" s="23">
        <f t="shared" si="15"/>
        <v>0.99995660838517098</v>
      </c>
      <c r="W54" s="11">
        <f t="shared" si="16"/>
        <v>3216100.4521522881</v>
      </c>
      <c r="X54" s="8">
        <v>3153237.4</v>
      </c>
      <c r="Y54" s="9">
        <f t="shared" si="17"/>
        <v>62863.052152288146</v>
      </c>
      <c r="Z54" s="9">
        <f t="shared" si="18"/>
        <v>62865.219999999739</v>
      </c>
      <c r="AA54" s="9">
        <f t="shared" si="19"/>
        <v>-2.1678477115929127</v>
      </c>
      <c r="AB54" s="10"/>
      <c r="AC54" s="24">
        <v>0.85361840838024783</v>
      </c>
      <c r="AD54" s="11">
        <v>2343558.430406095</v>
      </c>
      <c r="AE54" s="8">
        <v>2747600.3</v>
      </c>
      <c r="AF54" s="9">
        <f t="shared" si="20"/>
        <v>-404041.86959390482</v>
      </c>
      <c r="AG54" s="10"/>
      <c r="AH54" s="11">
        <f t="shared" si="21"/>
        <v>872542.02174619306</v>
      </c>
      <c r="AI54" s="8">
        <v>405637.1</v>
      </c>
      <c r="AJ54" s="9">
        <f t="shared" si="23"/>
        <v>466904.92174619297</v>
      </c>
      <c r="AK54" s="10"/>
      <c r="AL54" s="25">
        <f t="shared" si="24"/>
        <v>139.5578477117233</v>
      </c>
      <c r="AM54" s="25">
        <f t="shared" si="25"/>
        <v>136.83000000007451</v>
      </c>
      <c r="AN54" s="25">
        <f t="shared" si="26"/>
        <v>2.727847711648792</v>
      </c>
      <c r="AO54" s="10"/>
      <c r="AP54" s="12">
        <v>3216240.01</v>
      </c>
      <c r="AQ54" s="12" t="str">
        <f t="shared" si="27"/>
        <v xml:space="preserve"> </v>
      </c>
      <c r="AR54" s="12">
        <f t="shared" si="28"/>
        <v>139.5578477117233</v>
      </c>
      <c r="AS54" s="241"/>
      <c r="AT54" s="242"/>
      <c r="AU54" s="241"/>
      <c r="AV54" s="241"/>
      <c r="AW54" s="243"/>
      <c r="AX54" s="242"/>
      <c r="AY54" s="242"/>
      <c r="AZ54" s="241">
        <v>0</v>
      </c>
      <c r="BA54" s="241">
        <v>0</v>
      </c>
      <c r="BB54" s="241">
        <v>0</v>
      </c>
      <c r="BC54" s="241">
        <v>0</v>
      </c>
      <c r="BD54" s="241">
        <v>0</v>
      </c>
      <c r="BE54" s="241">
        <v>0</v>
      </c>
      <c r="BF54" s="241"/>
      <c r="BG54" s="241">
        <v>2</v>
      </c>
      <c r="BH54" s="241">
        <v>0</v>
      </c>
      <c r="BI54" s="241">
        <v>62865.219999999739</v>
      </c>
      <c r="BJ54" s="241"/>
      <c r="BK54" s="241"/>
      <c r="BL54" s="241"/>
      <c r="BM54" s="241"/>
      <c r="BN54" s="294"/>
      <c r="BO54" s="294"/>
      <c r="BP54" s="294"/>
      <c r="BQ54" s="294"/>
      <c r="BR54" s="244"/>
      <c r="BS54" s="244"/>
      <c r="BT54" s="241"/>
      <c r="BU54" s="241"/>
      <c r="BV54" s="245"/>
      <c r="BW54" s="241">
        <v>0</v>
      </c>
      <c r="BX54" s="241">
        <v>2745440.36</v>
      </c>
      <c r="BY54" s="241">
        <v>3218768.8</v>
      </c>
      <c r="BZ54" s="241">
        <v>2745440.36</v>
      </c>
      <c r="CA54" s="241">
        <v>3218768.8</v>
      </c>
      <c r="CB54" s="242" t="s">
        <v>634</v>
      </c>
      <c r="CC54" s="247">
        <v>3153237.4</v>
      </c>
      <c r="CD54" s="247">
        <v>405637.1</v>
      </c>
      <c r="CE54" s="247">
        <v>3216240.01</v>
      </c>
      <c r="CF54" s="247">
        <v>0</v>
      </c>
    </row>
    <row r="55" spans="1:84" x14ac:dyDescent="0.25">
      <c r="A55" s="253" t="s">
        <v>742</v>
      </c>
      <c r="B55" s="254" t="s">
        <v>743</v>
      </c>
      <c r="C55" s="254" t="s">
        <v>635</v>
      </c>
      <c r="D55" s="233"/>
      <c r="E55" s="234">
        <v>3968668.9</v>
      </c>
      <c r="F55" s="235">
        <v>3968668.9</v>
      </c>
      <c r="G55" s="255">
        <f>'Jobs-Ops'!G55</f>
        <v>0</v>
      </c>
      <c r="H55" s="113">
        <f>'Jobs-Ops'!H55</f>
        <v>0</v>
      </c>
      <c r="I55" s="104"/>
      <c r="J55" s="237">
        <f t="shared" si="10"/>
        <v>3968668.9</v>
      </c>
      <c r="K55" s="238"/>
      <c r="L55" s="239"/>
      <c r="M55" s="8">
        <v>3792778.91</v>
      </c>
      <c r="N55" s="240">
        <f t="shared" si="11"/>
        <v>3792778.91</v>
      </c>
      <c r="O55" s="71"/>
      <c r="P55" s="100"/>
      <c r="Q55" s="9">
        <f t="shared" si="12"/>
        <v>175889.98999999976</v>
      </c>
      <c r="R55" s="9">
        <f t="shared" si="13"/>
        <v>155000</v>
      </c>
      <c r="S55" s="9">
        <f t="shared" si="14"/>
        <v>20889.989999999758</v>
      </c>
      <c r="T55" s="256">
        <v>46022</v>
      </c>
      <c r="U55" s="10"/>
      <c r="V55" s="23">
        <f t="shared" si="15"/>
        <v>0.99925135894620332</v>
      </c>
      <c r="W55" s="11">
        <f t="shared" si="16"/>
        <v>3965697.7915325337</v>
      </c>
      <c r="X55" s="8">
        <v>3789939.48</v>
      </c>
      <c r="Y55" s="9">
        <f t="shared" si="17"/>
        <v>175758.31153253373</v>
      </c>
      <c r="Z55" s="9">
        <f t="shared" si="18"/>
        <v>155000</v>
      </c>
      <c r="AA55" s="9">
        <f t="shared" si="19"/>
        <v>20758.311532533728</v>
      </c>
      <c r="AB55" s="10"/>
      <c r="AC55" s="24">
        <v>0.52405627260976884</v>
      </c>
      <c r="AD55" s="11">
        <v>1089934.7250410924</v>
      </c>
      <c r="AE55" s="8">
        <v>1941069.17</v>
      </c>
      <c r="AF55" s="9">
        <f t="shared" si="20"/>
        <v>-851134.44495890755</v>
      </c>
      <c r="AG55" s="10"/>
      <c r="AH55" s="11">
        <f t="shared" si="21"/>
        <v>2875763.0664914413</v>
      </c>
      <c r="AI55" s="8">
        <v>1848870.31</v>
      </c>
      <c r="AJ55" s="9">
        <f t="shared" si="23"/>
        <v>1026892.7564914413</v>
      </c>
      <c r="AK55" s="10"/>
      <c r="AL55" s="25">
        <f t="shared" si="24"/>
        <v>2971.1084674661979</v>
      </c>
      <c r="AM55" s="25">
        <f t="shared" si="25"/>
        <v>2839.4300000001676</v>
      </c>
      <c r="AN55" s="25">
        <f t="shared" si="26"/>
        <v>131.67846746603027</v>
      </c>
      <c r="AO55" s="10"/>
      <c r="AP55" s="12">
        <v>3968668.9</v>
      </c>
      <c r="AQ55" s="12" t="str">
        <f t="shared" si="27"/>
        <v xml:space="preserve"> </v>
      </c>
      <c r="AR55" s="12">
        <f t="shared" si="28"/>
        <v>2971.1084674661979</v>
      </c>
      <c r="AS55" s="241"/>
      <c r="AT55" s="242"/>
      <c r="AU55" s="241"/>
      <c r="AV55" s="241"/>
      <c r="AW55" s="243"/>
      <c r="AX55" s="242"/>
      <c r="AY55" s="242"/>
      <c r="AZ55" s="241">
        <v>0</v>
      </c>
      <c r="BA55" s="241">
        <v>0</v>
      </c>
      <c r="BB55" s="241">
        <v>0</v>
      </c>
      <c r="BC55" s="241">
        <v>0</v>
      </c>
      <c r="BD55" s="241">
        <v>0</v>
      </c>
      <c r="BE55" s="241">
        <v>0</v>
      </c>
      <c r="BF55" s="241"/>
      <c r="BG55" s="241">
        <v>2</v>
      </c>
      <c r="BH55" s="241">
        <v>0</v>
      </c>
      <c r="BI55" s="241">
        <v>155000</v>
      </c>
      <c r="BJ55" s="241"/>
      <c r="BK55" s="241"/>
      <c r="BL55" s="241"/>
      <c r="BM55" s="241"/>
      <c r="BN55" s="294"/>
      <c r="BO55" s="294"/>
      <c r="BP55" s="294"/>
      <c r="BQ55" s="294"/>
      <c r="BR55" s="244"/>
      <c r="BS55" s="244"/>
      <c r="BT55" s="241"/>
      <c r="BU55" s="241"/>
      <c r="BV55" s="245"/>
      <c r="BW55" s="241">
        <v>0</v>
      </c>
      <c r="BX55" s="241">
        <v>2079804.75</v>
      </c>
      <c r="BY55" s="241">
        <v>3703932.71</v>
      </c>
      <c r="BZ55" s="241">
        <v>2079804.75</v>
      </c>
      <c r="CA55" s="241">
        <v>3703932.71</v>
      </c>
      <c r="CB55" s="242" t="s">
        <v>634</v>
      </c>
      <c r="CC55" s="247">
        <v>3789939.48</v>
      </c>
      <c r="CD55" s="247">
        <v>1848870.31</v>
      </c>
      <c r="CE55" s="247">
        <v>3968668.9</v>
      </c>
      <c r="CF55" s="247">
        <v>0</v>
      </c>
    </row>
    <row r="56" spans="1:84" x14ac:dyDescent="0.25">
      <c r="A56" s="253" t="s">
        <v>744</v>
      </c>
      <c r="B56" s="254" t="s">
        <v>745</v>
      </c>
      <c r="C56" s="254" t="s">
        <v>655</v>
      </c>
      <c r="D56" s="233"/>
      <c r="E56" s="234">
        <v>427464.77</v>
      </c>
      <c r="F56" s="235">
        <v>427464.77</v>
      </c>
      <c r="G56" s="255">
        <f>'Jobs-Ops'!G56</f>
        <v>0</v>
      </c>
      <c r="H56" s="113">
        <f>'Jobs-Ops'!H56</f>
        <v>0</v>
      </c>
      <c r="I56" s="104"/>
      <c r="J56" s="237">
        <f t="shared" si="10"/>
        <v>427464.77</v>
      </c>
      <c r="K56" s="238"/>
      <c r="L56" s="239"/>
      <c r="M56" s="8">
        <v>371915.26</v>
      </c>
      <c r="N56" s="240">
        <f t="shared" si="11"/>
        <v>371915.26</v>
      </c>
      <c r="O56" s="71"/>
      <c r="P56" s="100"/>
      <c r="Q56" s="9">
        <f t="shared" si="12"/>
        <v>55549.510000000009</v>
      </c>
      <c r="R56" s="9">
        <f t="shared" si="13"/>
        <v>58649.48000000004</v>
      </c>
      <c r="S56" s="9">
        <f t="shared" si="14"/>
        <v>-3099.9700000000303</v>
      </c>
      <c r="T56" s="256">
        <v>45838</v>
      </c>
      <c r="U56" s="10"/>
      <c r="V56" s="23">
        <f t="shared" si="15"/>
        <v>1</v>
      </c>
      <c r="W56" s="11">
        <f t="shared" si="16"/>
        <v>427464.77</v>
      </c>
      <c r="X56" s="8">
        <v>371915.26</v>
      </c>
      <c r="Y56" s="9">
        <f t="shared" si="17"/>
        <v>55549.510000000009</v>
      </c>
      <c r="Z56" s="9">
        <f t="shared" si="18"/>
        <v>58649.48000000004</v>
      </c>
      <c r="AA56" s="9">
        <f t="shared" si="19"/>
        <v>-3099.9700000000303</v>
      </c>
      <c r="AB56" s="10"/>
      <c r="AC56" s="24">
        <v>0.99493726681839978</v>
      </c>
      <c r="AD56" s="11">
        <v>423147.33694524423</v>
      </c>
      <c r="AE56" s="8">
        <v>151321.76</v>
      </c>
      <c r="AF56" s="9">
        <f t="shared" si="20"/>
        <v>271825.57694524422</v>
      </c>
      <c r="AG56" s="10"/>
      <c r="AH56" s="11">
        <f t="shared" si="21"/>
        <v>4317.4330547557911</v>
      </c>
      <c r="AI56" s="8">
        <v>220593.5</v>
      </c>
      <c r="AJ56" s="9">
        <f t="shared" si="23"/>
        <v>-216276.06694524421</v>
      </c>
      <c r="AK56" s="10"/>
      <c r="AL56" s="25">
        <f t="shared" si="24"/>
        <v>0</v>
      </c>
      <c r="AM56" s="25">
        <f t="shared" si="25"/>
        <v>0</v>
      </c>
      <c r="AN56" s="25">
        <f t="shared" si="26"/>
        <v>0</v>
      </c>
      <c r="AO56" s="10"/>
      <c r="AP56" s="12">
        <v>427464.77</v>
      </c>
      <c r="AQ56" s="12">
        <f t="shared" si="27"/>
        <v>0</v>
      </c>
      <c r="AR56" s="12">
        <f t="shared" si="28"/>
        <v>0</v>
      </c>
      <c r="AS56" s="241"/>
      <c r="AT56" s="242"/>
      <c r="AU56" s="241"/>
      <c r="AV56" s="241"/>
      <c r="AW56" s="243"/>
      <c r="AX56" s="242"/>
      <c r="AY56" s="242"/>
      <c r="AZ56" s="241">
        <v>0</v>
      </c>
      <c r="BA56" s="241">
        <v>0</v>
      </c>
      <c r="BB56" s="241">
        <v>0</v>
      </c>
      <c r="BC56" s="241">
        <v>0</v>
      </c>
      <c r="BD56" s="241">
        <v>0</v>
      </c>
      <c r="BE56" s="241">
        <v>0</v>
      </c>
      <c r="BF56" s="241"/>
      <c r="BG56" s="241">
        <v>2</v>
      </c>
      <c r="BH56" s="241">
        <v>0</v>
      </c>
      <c r="BI56" s="241">
        <v>58649.48000000004</v>
      </c>
      <c r="BJ56" s="241"/>
      <c r="BK56" s="241"/>
      <c r="BL56" s="241"/>
      <c r="BM56" s="241"/>
      <c r="BN56" s="294"/>
      <c r="BO56" s="294"/>
      <c r="BP56" s="294"/>
      <c r="BQ56" s="294"/>
      <c r="BR56" s="244"/>
      <c r="BS56" s="244"/>
      <c r="BT56" s="241"/>
      <c r="BU56" s="241"/>
      <c r="BV56" s="245"/>
      <c r="BW56" s="241">
        <v>0</v>
      </c>
      <c r="BX56" s="241">
        <v>425300.52</v>
      </c>
      <c r="BY56" s="241">
        <v>152091.76</v>
      </c>
      <c r="BZ56" s="241">
        <v>425300.52</v>
      </c>
      <c r="CA56" s="241">
        <v>152091.76</v>
      </c>
      <c r="CB56" s="242" t="s">
        <v>634</v>
      </c>
      <c r="CC56" s="247">
        <v>371915.26</v>
      </c>
      <c r="CD56" s="247">
        <v>220593.5</v>
      </c>
      <c r="CE56" s="247">
        <v>427464.77</v>
      </c>
      <c r="CF56" s="247">
        <v>0</v>
      </c>
    </row>
    <row r="57" spans="1:84" x14ac:dyDescent="0.25">
      <c r="A57" s="253" t="s">
        <v>746</v>
      </c>
      <c r="B57" s="254" t="s">
        <v>747</v>
      </c>
      <c r="C57" s="254" t="s">
        <v>642</v>
      </c>
      <c r="D57" s="233"/>
      <c r="E57" s="234">
        <v>1251279</v>
      </c>
      <c r="F57" s="235">
        <v>1251279</v>
      </c>
      <c r="G57" s="255">
        <f>'Jobs-Ops'!G57</f>
        <v>0</v>
      </c>
      <c r="H57" s="113">
        <f>'Jobs-Ops'!H57</f>
        <v>0</v>
      </c>
      <c r="I57" s="104"/>
      <c r="J57" s="237">
        <f t="shared" si="10"/>
        <v>1251279</v>
      </c>
      <c r="K57" s="238"/>
      <c r="L57" s="239"/>
      <c r="M57" s="8">
        <v>1063948.08</v>
      </c>
      <c r="N57" s="240">
        <f t="shared" si="11"/>
        <v>1063948.08</v>
      </c>
      <c r="O57" s="71"/>
      <c r="P57" s="100"/>
      <c r="Q57" s="9">
        <f t="shared" si="12"/>
        <v>187330.91999999993</v>
      </c>
      <c r="R57" s="9">
        <f t="shared" si="13"/>
        <v>186000</v>
      </c>
      <c r="S57" s="9">
        <f t="shared" si="14"/>
        <v>1330.9199999999255</v>
      </c>
      <c r="T57" s="256">
        <v>46022</v>
      </c>
      <c r="U57" s="10"/>
      <c r="V57" s="23">
        <f t="shared" si="15"/>
        <v>0.99960930424349259</v>
      </c>
      <c r="W57" s="11">
        <f t="shared" si="16"/>
        <v>1250790.1306044932</v>
      </c>
      <c r="X57" s="8">
        <v>1063532.3999999999</v>
      </c>
      <c r="Y57" s="9">
        <f t="shared" si="17"/>
        <v>187257.73060449329</v>
      </c>
      <c r="Z57" s="9">
        <f t="shared" si="18"/>
        <v>186000</v>
      </c>
      <c r="AA57" s="9">
        <f t="shared" si="19"/>
        <v>1257.730604493292</v>
      </c>
      <c r="AB57" s="10"/>
      <c r="AC57" s="24">
        <v>0.16641374736746201</v>
      </c>
      <c r="AD57" s="11">
        <v>34652.183177816507</v>
      </c>
      <c r="AE57" s="8">
        <v>189958.63</v>
      </c>
      <c r="AF57" s="9">
        <f t="shared" si="20"/>
        <v>-155306.4468221835</v>
      </c>
      <c r="AG57" s="10"/>
      <c r="AH57" s="11">
        <f t="shared" si="21"/>
        <v>1216137.9474266768</v>
      </c>
      <c r="AI57" s="8">
        <v>873573.77</v>
      </c>
      <c r="AJ57" s="9">
        <f t="shared" si="23"/>
        <v>342564.17742667679</v>
      </c>
      <c r="AK57" s="10"/>
      <c r="AL57" s="25">
        <f t="shared" si="24"/>
        <v>488.86939550680108</v>
      </c>
      <c r="AM57" s="25">
        <f t="shared" si="25"/>
        <v>415.68000000016764</v>
      </c>
      <c r="AN57" s="25">
        <f t="shared" si="26"/>
        <v>73.189395506633446</v>
      </c>
      <c r="AO57" s="10"/>
      <c r="AP57" s="12">
        <v>1251279</v>
      </c>
      <c r="AQ57" s="12" t="str">
        <f t="shared" si="27"/>
        <v xml:space="preserve"> </v>
      </c>
      <c r="AR57" s="12">
        <f t="shared" si="28"/>
        <v>488.86939550680108</v>
      </c>
      <c r="AS57" s="241"/>
      <c r="AT57" s="242"/>
      <c r="AU57" s="241"/>
      <c r="AV57" s="241"/>
      <c r="AW57" s="243"/>
      <c r="AX57" s="242"/>
      <c r="AY57" s="242"/>
      <c r="AZ57" s="241">
        <v>0</v>
      </c>
      <c r="BA57" s="241">
        <v>0</v>
      </c>
      <c r="BB57" s="241">
        <v>0</v>
      </c>
      <c r="BC57" s="241">
        <v>0</v>
      </c>
      <c r="BD57" s="241">
        <v>0</v>
      </c>
      <c r="BE57" s="241">
        <v>0</v>
      </c>
      <c r="BF57" s="241"/>
      <c r="BG57" s="241">
        <v>2</v>
      </c>
      <c r="BH57" s="241">
        <v>0</v>
      </c>
      <c r="BI57" s="241">
        <v>186000</v>
      </c>
      <c r="BJ57" s="241"/>
      <c r="BK57" s="241"/>
      <c r="BL57" s="241"/>
      <c r="BM57" s="241"/>
      <c r="BN57" s="294"/>
      <c r="BO57" s="294"/>
      <c r="BP57" s="294"/>
      <c r="BQ57" s="294"/>
      <c r="BR57" s="244"/>
      <c r="BS57" s="244"/>
      <c r="BT57" s="241"/>
      <c r="BU57" s="241"/>
      <c r="BV57" s="245"/>
      <c r="BW57" s="241">
        <v>0</v>
      </c>
      <c r="BX57" s="241">
        <v>208229.09</v>
      </c>
      <c r="BY57" s="241">
        <v>1141484</v>
      </c>
      <c r="BZ57" s="241">
        <v>189958.63</v>
      </c>
      <c r="CA57" s="241">
        <v>1141484</v>
      </c>
      <c r="CB57" s="242" t="s">
        <v>634</v>
      </c>
      <c r="CC57" s="247">
        <v>1063532.3999999999</v>
      </c>
      <c r="CD57" s="247">
        <v>873573.77</v>
      </c>
      <c r="CE57" s="247">
        <v>1251279</v>
      </c>
      <c r="CF57" s="247">
        <v>0</v>
      </c>
    </row>
    <row r="58" spans="1:84" x14ac:dyDescent="0.25">
      <c r="A58" s="253" t="s">
        <v>748</v>
      </c>
      <c r="B58" s="254" t="s">
        <v>749</v>
      </c>
      <c r="C58" s="254" t="s">
        <v>655</v>
      </c>
      <c r="D58" s="233"/>
      <c r="E58" s="234">
        <v>199161.5</v>
      </c>
      <c r="F58" s="235">
        <v>199161.5</v>
      </c>
      <c r="G58" s="255">
        <f>'Jobs-Ops'!G58</f>
        <v>0</v>
      </c>
      <c r="H58" s="113">
        <f>'Jobs-Ops'!H58</f>
        <v>0</v>
      </c>
      <c r="I58" s="104"/>
      <c r="J58" s="237">
        <f t="shared" si="10"/>
        <v>199161.5</v>
      </c>
      <c r="K58" s="238"/>
      <c r="L58" s="239"/>
      <c r="M58" s="8">
        <v>133356.29999999999</v>
      </c>
      <c r="N58" s="240">
        <f t="shared" si="11"/>
        <v>133356.29999999999</v>
      </c>
      <c r="O58" s="71"/>
      <c r="P58" s="100"/>
      <c r="Q58" s="9">
        <f t="shared" si="12"/>
        <v>65805.200000000012</v>
      </c>
      <c r="R58" s="9">
        <f t="shared" si="13"/>
        <v>75015.199999999997</v>
      </c>
      <c r="S58" s="9">
        <f t="shared" si="14"/>
        <v>-9209.9999999999854</v>
      </c>
      <c r="T58" s="256">
        <v>45747</v>
      </c>
      <c r="U58" s="10"/>
      <c r="V58" s="23">
        <f t="shared" si="15"/>
        <v>0.93093689611964348</v>
      </c>
      <c r="W58" s="11">
        <f t="shared" si="16"/>
        <v>185406.78863653238</v>
      </c>
      <c r="X58" s="8">
        <v>124146.3</v>
      </c>
      <c r="Y58" s="9">
        <f t="shared" si="17"/>
        <v>61260.488636532376</v>
      </c>
      <c r="Z58" s="9">
        <f t="shared" si="18"/>
        <v>75015.199999999997</v>
      </c>
      <c r="AA58" s="9">
        <f t="shared" si="19"/>
        <v>-13754.711363467621</v>
      </c>
      <c r="AB58" s="10"/>
      <c r="AC58" s="24">
        <v>0.91986917183228745</v>
      </c>
      <c r="AD58" s="11">
        <v>168522.32275391303</v>
      </c>
      <c r="AE58" s="8">
        <v>119458.81</v>
      </c>
      <c r="AF58" s="9">
        <f t="shared" si="20"/>
        <v>49063.512753913034</v>
      </c>
      <c r="AG58" s="10"/>
      <c r="AH58" s="11">
        <f t="shared" si="21"/>
        <v>16884.465882619348</v>
      </c>
      <c r="AI58" s="8">
        <v>4687.49</v>
      </c>
      <c r="AJ58" s="9">
        <f t="shared" si="23"/>
        <v>12196.975882619343</v>
      </c>
      <c r="AK58" s="10"/>
      <c r="AL58" s="25">
        <f t="shared" si="24"/>
        <v>13754.711363467621</v>
      </c>
      <c r="AM58" s="25">
        <f t="shared" si="25"/>
        <v>9209.9999999999854</v>
      </c>
      <c r="AN58" s="25">
        <f t="shared" si="26"/>
        <v>4544.7113634676352</v>
      </c>
      <c r="AO58" s="10"/>
      <c r="AP58" s="12">
        <v>199161.5</v>
      </c>
      <c r="AQ58" s="12" t="str">
        <f t="shared" si="27"/>
        <v xml:space="preserve"> </v>
      </c>
      <c r="AR58" s="12">
        <f t="shared" si="28"/>
        <v>13754.711363467621</v>
      </c>
      <c r="AS58" s="241"/>
      <c r="AT58" s="242"/>
      <c r="AU58" s="241"/>
      <c r="AV58" s="241"/>
      <c r="AW58" s="243"/>
      <c r="AX58" s="242"/>
      <c r="AY58" s="242"/>
      <c r="AZ58" s="241">
        <v>0</v>
      </c>
      <c r="BA58" s="241">
        <v>0</v>
      </c>
      <c r="BB58" s="241">
        <v>0</v>
      </c>
      <c r="BC58" s="241">
        <v>0</v>
      </c>
      <c r="BD58" s="241">
        <v>0</v>
      </c>
      <c r="BE58" s="241">
        <v>0</v>
      </c>
      <c r="BF58" s="241"/>
      <c r="BG58" s="241">
        <v>2</v>
      </c>
      <c r="BH58" s="241">
        <v>0</v>
      </c>
      <c r="BI58" s="241">
        <v>75015.199999999997</v>
      </c>
      <c r="BJ58" s="241"/>
      <c r="BK58" s="241"/>
      <c r="BL58" s="241"/>
      <c r="BM58" s="241"/>
      <c r="BN58" s="294"/>
      <c r="BO58" s="294"/>
      <c r="BP58" s="294"/>
      <c r="BQ58" s="294"/>
      <c r="BR58" s="244"/>
      <c r="BS58" s="244"/>
      <c r="BT58" s="241"/>
      <c r="BU58" s="241"/>
      <c r="BV58" s="245"/>
      <c r="BW58" s="241">
        <v>0</v>
      </c>
      <c r="BX58" s="241">
        <v>183202.49</v>
      </c>
      <c r="BY58" s="241">
        <v>129865</v>
      </c>
      <c r="BZ58" s="241">
        <v>183202.49</v>
      </c>
      <c r="CA58" s="241">
        <v>129865</v>
      </c>
      <c r="CB58" s="242" t="s">
        <v>634</v>
      </c>
      <c r="CC58" s="247">
        <v>124146.3</v>
      </c>
      <c r="CD58" s="247">
        <v>4687.49</v>
      </c>
      <c r="CE58" s="247">
        <v>199161.5</v>
      </c>
      <c r="CF58" s="247">
        <v>0</v>
      </c>
    </row>
    <row r="59" spans="1:84" x14ac:dyDescent="0.25">
      <c r="A59" s="253" t="s">
        <v>750</v>
      </c>
      <c r="B59" s="254" t="s">
        <v>751</v>
      </c>
      <c r="C59" s="254" t="s">
        <v>635</v>
      </c>
      <c r="D59" s="233"/>
      <c r="E59" s="234">
        <v>1147640</v>
      </c>
      <c r="F59" s="235">
        <v>1147640</v>
      </c>
      <c r="G59" s="255">
        <f>'Jobs-Ops'!G59</f>
        <v>0</v>
      </c>
      <c r="H59" s="113">
        <f>'Jobs-Ops'!H59</f>
        <v>0</v>
      </c>
      <c r="I59" s="104"/>
      <c r="J59" s="237">
        <f t="shared" si="10"/>
        <v>1147640</v>
      </c>
      <c r="K59" s="238"/>
      <c r="L59" s="239"/>
      <c r="M59" s="8">
        <v>1123919.83</v>
      </c>
      <c r="N59" s="240">
        <f t="shared" si="11"/>
        <v>1123919.83</v>
      </c>
      <c r="O59" s="71"/>
      <c r="P59" s="100"/>
      <c r="Q59" s="9">
        <f t="shared" si="12"/>
        <v>23720.169999999925</v>
      </c>
      <c r="R59" s="9">
        <f t="shared" si="13"/>
        <v>21000</v>
      </c>
      <c r="S59" s="9">
        <f t="shared" si="14"/>
        <v>2720.1699999999255</v>
      </c>
      <c r="T59" s="256">
        <v>45961</v>
      </c>
      <c r="U59" s="10"/>
      <c r="V59" s="23">
        <f t="shared" si="15"/>
        <v>1.0013168199016473</v>
      </c>
      <c r="W59" s="11">
        <f t="shared" si="16"/>
        <v>1149151.2351919266</v>
      </c>
      <c r="X59" s="8">
        <v>1125399.83</v>
      </c>
      <c r="Y59" s="9">
        <f t="shared" si="17"/>
        <v>23751.405191926518</v>
      </c>
      <c r="Z59" s="9">
        <f t="shared" si="18"/>
        <v>21000</v>
      </c>
      <c r="AA59" s="9">
        <f t="shared" si="19"/>
        <v>2751.4051919265185</v>
      </c>
      <c r="AB59" s="10"/>
      <c r="AC59" s="24">
        <v>0.27229837758139075</v>
      </c>
      <c r="AD59" s="11">
        <v>85093.264778054887</v>
      </c>
      <c r="AE59" s="8">
        <v>297705.45</v>
      </c>
      <c r="AF59" s="9">
        <f t="shared" si="20"/>
        <v>-212612.18522194511</v>
      </c>
      <c r="AG59" s="10"/>
      <c r="AH59" s="11">
        <f t="shared" si="21"/>
        <v>1064057.9704138718</v>
      </c>
      <c r="AI59" s="8">
        <v>827694.38</v>
      </c>
      <c r="AJ59" s="9">
        <f t="shared" si="23"/>
        <v>236363.59041387163</v>
      </c>
      <c r="AK59" s="10"/>
      <c r="AL59" s="25">
        <f t="shared" si="24"/>
        <v>-1511.235191926593</v>
      </c>
      <c r="AM59" s="25">
        <f t="shared" si="25"/>
        <v>-1480</v>
      </c>
      <c r="AN59" s="25">
        <f t="shared" si="26"/>
        <v>-31.235191926592961</v>
      </c>
      <c r="AO59" s="10"/>
      <c r="AP59" s="12">
        <v>1147640</v>
      </c>
      <c r="AQ59" s="12">
        <f t="shared" si="27"/>
        <v>1511.235191926593</v>
      </c>
      <c r="AR59" s="12" t="str">
        <f t="shared" si="28"/>
        <v xml:space="preserve"> </v>
      </c>
      <c r="AS59" s="241"/>
      <c r="AT59" s="242"/>
      <c r="AU59" s="241"/>
      <c r="AV59" s="241"/>
      <c r="AW59" s="243"/>
      <c r="AX59" s="242"/>
      <c r="AY59" s="242"/>
      <c r="AZ59" s="241">
        <v>0</v>
      </c>
      <c r="BA59" s="241">
        <v>0</v>
      </c>
      <c r="BB59" s="241">
        <v>0</v>
      </c>
      <c r="BC59" s="241">
        <v>0</v>
      </c>
      <c r="BD59" s="241">
        <v>0</v>
      </c>
      <c r="BE59" s="241">
        <v>0</v>
      </c>
      <c r="BF59" s="241"/>
      <c r="BG59" s="241">
        <v>2</v>
      </c>
      <c r="BH59" s="241">
        <v>0</v>
      </c>
      <c r="BI59" s="241">
        <v>21000</v>
      </c>
      <c r="BJ59" s="241"/>
      <c r="BK59" s="241"/>
      <c r="BL59" s="241"/>
      <c r="BM59" s="241"/>
      <c r="BN59" s="294"/>
      <c r="BO59" s="294"/>
      <c r="BP59" s="294"/>
      <c r="BQ59" s="294"/>
      <c r="BR59" s="244"/>
      <c r="BS59" s="244"/>
      <c r="BT59" s="241"/>
      <c r="BU59" s="241"/>
      <c r="BV59" s="245"/>
      <c r="BW59" s="241">
        <v>0</v>
      </c>
      <c r="BX59" s="241">
        <v>312500.08</v>
      </c>
      <c r="BY59" s="241">
        <v>1093306</v>
      </c>
      <c r="BZ59" s="241">
        <v>297705.45</v>
      </c>
      <c r="CA59" s="241">
        <v>1093306</v>
      </c>
      <c r="CB59" s="242" t="s">
        <v>634</v>
      </c>
      <c r="CC59" s="247">
        <v>1125399.83</v>
      </c>
      <c r="CD59" s="247">
        <v>827694.38</v>
      </c>
      <c r="CE59" s="247">
        <v>1147640</v>
      </c>
      <c r="CF59" s="247">
        <v>0</v>
      </c>
    </row>
    <row r="60" spans="1:84" x14ac:dyDescent="0.25">
      <c r="A60" s="253" t="s">
        <v>752</v>
      </c>
      <c r="B60" s="254" t="s">
        <v>753</v>
      </c>
      <c r="C60" s="254" t="s">
        <v>642</v>
      </c>
      <c r="D60" s="233"/>
      <c r="E60" s="234">
        <v>44560</v>
      </c>
      <c r="F60" s="235">
        <v>44560</v>
      </c>
      <c r="G60" s="255">
        <f>'Jobs-Ops'!G60</f>
        <v>0</v>
      </c>
      <c r="H60" s="113">
        <f>'Jobs-Ops'!H60</f>
        <v>0</v>
      </c>
      <c r="I60" s="104"/>
      <c r="J60" s="237">
        <f t="shared" si="10"/>
        <v>44560</v>
      </c>
      <c r="K60" s="238"/>
      <c r="L60" s="239"/>
      <c r="M60" s="8">
        <v>25097.25</v>
      </c>
      <c r="N60" s="240">
        <f t="shared" si="11"/>
        <v>25097.25</v>
      </c>
      <c r="O60" s="71"/>
      <c r="P60" s="100"/>
      <c r="Q60" s="9">
        <f t="shared" si="12"/>
        <v>19462.75</v>
      </c>
      <c r="R60" s="9">
        <f t="shared" si="13"/>
        <v>19462.75</v>
      </c>
      <c r="S60" s="9">
        <f t="shared" si="14"/>
        <v>0</v>
      </c>
      <c r="T60" s="256">
        <v>46022</v>
      </c>
      <c r="U60" s="10"/>
      <c r="V60" s="23">
        <f t="shared" si="15"/>
        <v>1</v>
      </c>
      <c r="W60" s="11">
        <f t="shared" si="16"/>
        <v>44560</v>
      </c>
      <c r="X60" s="8">
        <v>25097.25</v>
      </c>
      <c r="Y60" s="9">
        <f t="shared" si="17"/>
        <v>19462.75</v>
      </c>
      <c r="Z60" s="9">
        <f t="shared" si="18"/>
        <v>19462.75</v>
      </c>
      <c r="AA60" s="9">
        <f t="shared" si="19"/>
        <v>0</v>
      </c>
      <c r="AB60" s="10"/>
      <c r="AC60" s="24">
        <v>1</v>
      </c>
      <c r="AD60" s="11">
        <v>44560</v>
      </c>
      <c r="AE60" s="8">
        <v>13506.19</v>
      </c>
      <c r="AF60" s="9">
        <f t="shared" si="20"/>
        <v>31053.809999999998</v>
      </c>
      <c r="AG60" s="10"/>
      <c r="AH60" s="11">
        <f t="shared" si="21"/>
        <v>0</v>
      </c>
      <c r="AI60" s="8">
        <v>11591.06</v>
      </c>
      <c r="AJ60" s="9">
        <f t="shared" si="23"/>
        <v>-11591.059999999998</v>
      </c>
      <c r="AK60" s="10"/>
      <c r="AL60" s="25">
        <f t="shared" si="24"/>
        <v>0</v>
      </c>
      <c r="AM60" s="25">
        <f t="shared" si="25"/>
        <v>0</v>
      </c>
      <c r="AN60" s="25">
        <f t="shared" si="26"/>
        <v>0</v>
      </c>
      <c r="AO60" s="10"/>
      <c r="AP60" s="12">
        <v>44560</v>
      </c>
      <c r="AQ60" s="12">
        <f t="shared" si="27"/>
        <v>0</v>
      </c>
      <c r="AR60" s="12">
        <f t="shared" si="28"/>
        <v>0</v>
      </c>
      <c r="AS60" s="241"/>
      <c r="AT60" s="242"/>
      <c r="AU60" s="241"/>
      <c r="AV60" s="241"/>
      <c r="AW60" s="243"/>
      <c r="AX60" s="242"/>
      <c r="AY60" s="242"/>
      <c r="AZ60" s="241">
        <v>0</v>
      </c>
      <c r="BA60" s="241">
        <v>0</v>
      </c>
      <c r="BB60" s="241">
        <v>0</v>
      </c>
      <c r="BC60" s="241">
        <v>0</v>
      </c>
      <c r="BD60" s="241">
        <v>0</v>
      </c>
      <c r="BE60" s="241">
        <v>0</v>
      </c>
      <c r="BF60" s="241"/>
      <c r="BG60" s="241">
        <v>3</v>
      </c>
      <c r="BH60" s="241">
        <v>0</v>
      </c>
      <c r="BI60" s="241">
        <v>19462.75</v>
      </c>
      <c r="BJ60" s="241"/>
      <c r="BK60" s="241"/>
      <c r="BL60" s="241"/>
      <c r="BM60" s="241"/>
      <c r="BN60" s="294"/>
      <c r="BO60" s="294"/>
      <c r="BP60" s="294"/>
      <c r="BQ60" s="294"/>
      <c r="BR60" s="244"/>
      <c r="BS60" s="244"/>
      <c r="BT60" s="241"/>
      <c r="BU60" s="241"/>
      <c r="BV60" s="245"/>
      <c r="BW60" s="241">
        <v>0</v>
      </c>
      <c r="BX60" s="241">
        <v>44560</v>
      </c>
      <c r="BY60" s="241">
        <v>13506.19</v>
      </c>
      <c r="BZ60" s="241">
        <v>44560</v>
      </c>
      <c r="CA60" s="241">
        <v>13506.19</v>
      </c>
      <c r="CB60" s="242" t="s">
        <v>634</v>
      </c>
      <c r="CC60" s="247">
        <v>25097.25</v>
      </c>
      <c r="CD60" s="247">
        <v>11591.06</v>
      </c>
      <c r="CE60" s="247">
        <v>44560</v>
      </c>
      <c r="CF60" s="247">
        <v>0</v>
      </c>
    </row>
    <row r="61" spans="1:84" x14ac:dyDescent="0.25">
      <c r="A61" s="253" t="s">
        <v>754</v>
      </c>
      <c r="B61" s="254" t="s">
        <v>755</v>
      </c>
      <c r="C61" s="254" t="s">
        <v>658</v>
      </c>
      <c r="D61" s="233"/>
      <c r="E61" s="234">
        <v>0</v>
      </c>
      <c r="F61" s="235">
        <v>0</v>
      </c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>
        <v>1313.45</v>
      </c>
      <c r="N61" s="240">
        <f t="shared" si="11"/>
        <v>1313.45</v>
      </c>
      <c r="O61" s="71"/>
      <c r="P61" s="100"/>
      <c r="Q61" s="9">
        <f t="shared" si="12"/>
        <v>-1313.45</v>
      </c>
      <c r="R61" s="9">
        <f t="shared" si="13"/>
        <v>2986.55</v>
      </c>
      <c r="S61" s="9">
        <f t="shared" si="14"/>
        <v>-4300</v>
      </c>
      <c r="T61" s="256">
        <v>46022</v>
      </c>
      <c r="U61" s="10"/>
      <c r="V61" s="23">
        <f t="shared" si="15"/>
        <v>1</v>
      </c>
      <c r="W61" s="11">
        <f t="shared" si="16"/>
        <v>0</v>
      </c>
      <c r="X61" s="8">
        <v>1313.45</v>
      </c>
      <c r="Y61" s="9">
        <f t="shared" si="17"/>
        <v>-1313.45</v>
      </c>
      <c r="Z61" s="9">
        <f t="shared" si="18"/>
        <v>2986.55</v>
      </c>
      <c r="AA61" s="9">
        <f t="shared" si="19"/>
        <v>-4300</v>
      </c>
      <c r="AB61" s="10"/>
      <c r="AC61" s="24">
        <v>1</v>
      </c>
      <c r="AD61" s="11">
        <v>0</v>
      </c>
      <c r="AE61" s="8">
        <v>1313.45</v>
      </c>
      <c r="AF61" s="9">
        <f t="shared" si="20"/>
        <v>-1313.45</v>
      </c>
      <c r="AG61" s="10"/>
      <c r="AH61" s="11">
        <f t="shared" si="21"/>
        <v>0</v>
      </c>
      <c r="AI61" s="8">
        <v>0</v>
      </c>
      <c r="AJ61" s="9">
        <f t="shared" si="23"/>
        <v>0</v>
      </c>
      <c r="AK61" s="10"/>
      <c r="AL61" s="25">
        <f t="shared" si="24"/>
        <v>0</v>
      </c>
      <c r="AM61" s="25">
        <f t="shared" si="25"/>
        <v>0</v>
      </c>
      <c r="AN61" s="25">
        <f t="shared" si="26"/>
        <v>0</v>
      </c>
      <c r="AO61" s="10"/>
      <c r="AP61" s="12">
        <v>4300</v>
      </c>
      <c r="AQ61" s="12" t="str">
        <f t="shared" si="27"/>
        <v xml:space="preserve"> </v>
      </c>
      <c r="AR61" s="12">
        <f t="shared" si="28"/>
        <v>4300</v>
      </c>
      <c r="AS61" s="241"/>
      <c r="AT61" s="242"/>
      <c r="AU61" s="241"/>
      <c r="AV61" s="241"/>
      <c r="AW61" s="243"/>
      <c r="AX61" s="242"/>
      <c r="AY61" s="242"/>
      <c r="AZ61" s="241">
        <v>0</v>
      </c>
      <c r="BA61" s="241">
        <v>0</v>
      </c>
      <c r="BB61" s="241">
        <v>0</v>
      </c>
      <c r="BC61" s="241">
        <v>0</v>
      </c>
      <c r="BD61" s="241">
        <v>0</v>
      </c>
      <c r="BE61" s="241">
        <v>0</v>
      </c>
      <c r="BF61" s="241"/>
      <c r="BG61" s="241">
        <v>3</v>
      </c>
      <c r="BH61" s="241">
        <v>0</v>
      </c>
      <c r="BI61" s="241">
        <v>2986.55</v>
      </c>
      <c r="BJ61" s="241"/>
      <c r="BK61" s="241"/>
      <c r="BL61" s="241"/>
      <c r="BM61" s="241"/>
      <c r="BN61" s="294"/>
      <c r="BO61" s="294"/>
      <c r="BP61" s="294"/>
      <c r="BQ61" s="294"/>
      <c r="BR61" s="244"/>
      <c r="BS61" s="244"/>
      <c r="BT61" s="241"/>
      <c r="BU61" s="241"/>
      <c r="BV61" s="245"/>
      <c r="BW61" s="241">
        <v>0</v>
      </c>
      <c r="BX61" s="241">
        <v>0</v>
      </c>
      <c r="BY61" s="241">
        <v>1313.45</v>
      </c>
      <c r="BZ61" s="241">
        <v>0</v>
      </c>
      <c r="CA61" s="241">
        <v>1313.45</v>
      </c>
      <c r="CB61" s="242" t="s">
        <v>634</v>
      </c>
      <c r="CC61" s="247">
        <v>1313.45</v>
      </c>
      <c r="CD61" s="247">
        <v>0</v>
      </c>
      <c r="CE61" s="247">
        <v>4300</v>
      </c>
      <c r="CF61" s="247">
        <v>0</v>
      </c>
    </row>
    <row r="62" spans="1:84" x14ac:dyDescent="0.25">
      <c r="A62" s="253" t="s">
        <v>756</v>
      </c>
      <c r="B62" s="254" t="s">
        <v>757</v>
      </c>
      <c r="C62" s="254" t="s">
        <v>655</v>
      </c>
      <c r="D62" s="233"/>
      <c r="E62" s="234">
        <v>110661.47</v>
      </c>
      <c r="F62" s="235">
        <v>110661.47</v>
      </c>
      <c r="G62" s="255">
        <f>'Jobs-Ops'!G62</f>
        <v>0</v>
      </c>
      <c r="H62" s="113">
        <f>'Jobs-Ops'!H62</f>
        <v>0</v>
      </c>
      <c r="I62" s="104"/>
      <c r="J62" s="237">
        <f t="shared" si="10"/>
        <v>110661.47</v>
      </c>
      <c r="K62" s="238"/>
      <c r="L62" s="239"/>
      <c r="M62" s="8">
        <v>94483.21</v>
      </c>
      <c r="N62" s="240">
        <f t="shared" si="11"/>
        <v>94483.21</v>
      </c>
      <c r="O62" s="71"/>
      <c r="P62" s="100"/>
      <c r="Q62" s="9">
        <f t="shared" si="12"/>
        <v>16178.259999999995</v>
      </c>
      <c r="R62" s="9">
        <f t="shared" si="13"/>
        <v>16178.259999999995</v>
      </c>
      <c r="S62" s="9">
        <f t="shared" si="14"/>
        <v>0</v>
      </c>
      <c r="T62" s="256">
        <v>46022</v>
      </c>
      <c r="U62" s="10"/>
      <c r="V62" s="23">
        <f t="shared" si="15"/>
        <v>1</v>
      </c>
      <c r="W62" s="11">
        <f t="shared" si="16"/>
        <v>110661.47</v>
      </c>
      <c r="X62" s="8">
        <v>94483.21</v>
      </c>
      <c r="Y62" s="9">
        <f t="shared" si="17"/>
        <v>16178.259999999995</v>
      </c>
      <c r="Z62" s="9">
        <f t="shared" si="18"/>
        <v>16178.259999999995</v>
      </c>
      <c r="AA62" s="9">
        <f t="shared" si="19"/>
        <v>0</v>
      </c>
      <c r="AB62" s="10"/>
      <c r="AC62" s="24">
        <v>1</v>
      </c>
      <c r="AD62" s="11">
        <v>110661.47</v>
      </c>
      <c r="AE62" s="8">
        <v>85064.63</v>
      </c>
      <c r="AF62" s="9">
        <f t="shared" si="20"/>
        <v>25596.839999999997</v>
      </c>
      <c r="AG62" s="10"/>
      <c r="AH62" s="11">
        <f t="shared" si="21"/>
        <v>0</v>
      </c>
      <c r="AI62" s="8">
        <v>9418.58</v>
      </c>
      <c r="AJ62" s="9">
        <f t="shared" si="23"/>
        <v>-9418.5800000000017</v>
      </c>
      <c r="AK62" s="10"/>
      <c r="AL62" s="25">
        <f t="shared" si="24"/>
        <v>0</v>
      </c>
      <c r="AM62" s="25">
        <f t="shared" si="25"/>
        <v>0</v>
      </c>
      <c r="AN62" s="25">
        <f t="shared" si="26"/>
        <v>0</v>
      </c>
      <c r="AO62" s="10"/>
      <c r="AP62" s="12">
        <v>110661.47</v>
      </c>
      <c r="AQ62" s="12">
        <f t="shared" si="27"/>
        <v>0</v>
      </c>
      <c r="AR62" s="12">
        <f t="shared" si="28"/>
        <v>0</v>
      </c>
      <c r="AS62" s="241"/>
      <c r="AT62" s="242"/>
      <c r="AU62" s="241"/>
      <c r="AV62" s="241"/>
      <c r="AW62" s="243"/>
      <c r="AX62" s="242"/>
      <c r="AY62" s="242"/>
      <c r="AZ62" s="241">
        <v>0</v>
      </c>
      <c r="BA62" s="241">
        <v>0</v>
      </c>
      <c r="BB62" s="241">
        <v>0</v>
      </c>
      <c r="BC62" s="241">
        <v>0</v>
      </c>
      <c r="BD62" s="241">
        <v>0</v>
      </c>
      <c r="BE62" s="241">
        <v>0</v>
      </c>
      <c r="BF62" s="241"/>
      <c r="BG62" s="241">
        <v>3</v>
      </c>
      <c r="BH62" s="241">
        <v>0</v>
      </c>
      <c r="BI62" s="241">
        <v>16178.259999999995</v>
      </c>
      <c r="BJ62" s="241"/>
      <c r="BK62" s="241"/>
      <c r="BL62" s="241"/>
      <c r="BM62" s="241"/>
      <c r="BN62" s="294"/>
      <c r="BO62" s="294"/>
      <c r="BP62" s="294"/>
      <c r="BQ62" s="294"/>
      <c r="BR62" s="244"/>
      <c r="BS62" s="244"/>
      <c r="BT62" s="241"/>
      <c r="BU62" s="241"/>
      <c r="BV62" s="245"/>
      <c r="BW62" s="241">
        <v>0</v>
      </c>
      <c r="BX62" s="241">
        <v>110661.47</v>
      </c>
      <c r="BY62" s="241">
        <v>85064.63</v>
      </c>
      <c r="BZ62" s="241">
        <v>110661.47</v>
      </c>
      <c r="CA62" s="241">
        <v>85064.63</v>
      </c>
      <c r="CB62" s="242" t="s">
        <v>634</v>
      </c>
      <c r="CC62" s="247">
        <v>94483.21</v>
      </c>
      <c r="CD62" s="247">
        <v>9418.58</v>
      </c>
      <c r="CE62" s="247">
        <v>110661.47</v>
      </c>
      <c r="CF62" s="247">
        <v>0</v>
      </c>
    </row>
    <row r="63" spans="1:84" x14ac:dyDescent="0.25">
      <c r="A63" s="253" t="s">
        <v>758</v>
      </c>
      <c r="B63" s="254" t="s">
        <v>759</v>
      </c>
      <c r="C63" s="254" t="s">
        <v>655</v>
      </c>
      <c r="D63" s="233"/>
      <c r="E63" s="234">
        <v>18201.12</v>
      </c>
      <c r="F63" s="235">
        <v>18201.12</v>
      </c>
      <c r="G63" s="255">
        <f>'Jobs-Ops'!G63</f>
        <v>0</v>
      </c>
      <c r="H63" s="113">
        <f>'Jobs-Ops'!H63</f>
        <v>0</v>
      </c>
      <c r="I63" s="104"/>
      <c r="J63" s="237">
        <f t="shared" si="10"/>
        <v>18201.12</v>
      </c>
      <c r="K63" s="238"/>
      <c r="L63" s="239"/>
      <c r="M63" s="8">
        <v>16466.72</v>
      </c>
      <c r="N63" s="240">
        <f t="shared" si="11"/>
        <v>16466.72</v>
      </c>
      <c r="O63" s="71"/>
      <c r="P63" s="100"/>
      <c r="Q63" s="9">
        <f t="shared" si="12"/>
        <v>1734.3999999999978</v>
      </c>
      <c r="R63" s="9">
        <f t="shared" si="13"/>
        <v>0</v>
      </c>
      <c r="S63" s="9">
        <f t="shared" si="14"/>
        <v>1734.3999999999978</v>
      </c>
      <c r="T63" s="256">
        <v>46022</v>
      </c>
      <c r="U63" s="10"/>
      <c r="V63" s="23">
        <f t="shared" si="15"/>
        <v>1</v>
      </c>
      <c r="W63" s="11">
        <f t="shared" si="16"/>
        <v>18201.12</v>
      </c>
      <c r="X63" s="8">
        <v>16466.72</v>
      </c>
      <c r="Y63" s="9">
        <f t="shared" si="17"/>
        <v>1734.3999999999978</v>
      </c>
      <c r="Z63" s="9">
        <f t="shared" si="18"/>
        <v>0</v>
      </c>
      <c r="AA63" s="9">
        <f t="shared" si="19"/>
        <v>1734.3999999999978</v>
      </c>
      <c r="AB63" s="10"/>
      <c r="AC63" s="24">
        <v>0</v>
      </c>
      <c r="AD63" s="11">
        <v>0</v>
      </c>
      <c r="AE63" s="8">
        <v>0</v>
      </c>
      <c r="AF63" s="9">
        <f t="shared" si="20"/>
        <v>0</v>
      </c>
      <c r="AG63" s="10"/>
      <c r="AH63" s="11">
        <f t="shared" si="21"/>
        <v>18201.12</v>
      </c>
      <c r="AI63" s="8">
        <v>16466.72</v>
      </c>
      <c r="AJ63" s="9">
        <f t="shared" si="23"/>
        <v>1734.3999999999978</v>
      </c>
      <c r="AK63" s="10"/>
      <c r="AL63" s="25">
        <f t="shared" si="24"/>
        <v>0</v>
      </c>
      <c r="AM63" s="25">
        <f t="shared" si="25"/>
        <v>0</v>
      </c>
      <c r="AN63" s="25">
        <f t="shared" si="26"/>
        <v>0</v>
      </c>
      <c r="AO63" s="10"/>
      <c r="AP63" s="12">
        <v>18201.12</v>
      </c>
      <c r="AQ63" s="12">
        <f t="shared" si="27"/>
        <v>0</v>
      </c>
      <c r="AR63" s="12">
        <f t="shared" si="28"/>
        <v>0</v>
      </c>
      <c r="AS63" s="241"/>
      <c r="AT63" s="242"/>
      <c r="AU63" s="241"/>
      <c r="AV63" s="241"/>
      <c r="AW63" s="243"/>
      <c r="AX63" s="242"/>
      <c r="AY63" s="242"/>
      <c r="AZ63" s="241">
        <v>0</v>
      </c>
      <c r="BA63" s="241">
        <v>0</v>
      </c>
      <c r="BB63" s="241">
        <v>0</v>
      </c>
      <c r="BC63" s="241">
        <v>0</v>
      </c>
      <c r="BD63" s="241">
        <v>0</v>
      </c>
      <c r="BE63" s="241">
        <v>0</v>
      </c>
      <c r="BF63" s="241"/>
      <c r="BG63" s="241">
        <v>3</v>
      </c>
      <c r="BH63" s="241">
        <v>0</v>
      </c>
      <c r="BI63" s="241">
        <v>0</v>
      </c>
      <c r="BJ63" s="241"/>
      <c r="BK63" s="241"/>
      <c r="BL63" s="241"/>
      <c r="BM63" s="241"/>
      <c r="BN63" s="294"/>
      <c r="BO63" s="294"/>
      <c r="BP63" s="294"/>
      <c r="BQ63" s="294"/>
      <c r="BR63" s="244"/>
      <c r="BS63" s="244"/>
      <c r="BT63" s="241"/>
      <c r="BU63" s="241"/>
      <c r="BV63" s="245"/>
      <c r="BW63" s="241">
        <v>0</v>
      </c>
      <c r="BX63" s="241">
        <v>0</v>
      </c>
      <c r="BY63" s="241">
        <v>0</v>
      </c>
      <c r="BZ63" s="241">
        <v>0</v>
      </c>
      <c r="CA63" s="241">
        <v>0</v>
      </c>
      <c r="CB63" s="242" t="s">
        <v>634</v>
      </c>
      <c r="CC63" s="247">
        <v>16466.72</v>
      </c>
      <c r="CD63" s="247">
        <v>16466.72</v>
      </c>
      <c r="CE63" s="247">
        <v>18201.12</v>
      </c>
      <c r="CF63" s="247">
        <v>0</v>
      </c>
    </row>
    <row r="64" spans="1:84" x14ac:dyDescent="0.25">
      <c r="A64" s="253" t="s">
        <v>760</v>
      </c>
      <c r="B64" s="254" t="s">
        <v>761</v>
      </c>
      <c r="C64" s="254" t="s">
        <v>642</v>
      </c>
      <c r="D64" s="233"/>
      <c r="E64" s="234">
        <v>175884.64</v>
      </c>
      <c r="F64" s="235">
        <v>175884.64</v>
      </c>
      <c r="G64" s="255">
        <f>'Jobs-Ops'!G64</f>
        <v>0</v>
      </c>
      <c r="H64" s="113">
        <f>'Jobs-Ops'!H64</f>
        <v>0</v>
      </c>
      <c r="I64" s="104"/>
      <c r="J64" s="237">
        <f t="shared" si="10"/>
        <v>175884.64</v>
      </c>
      <c r="K64" s="238"/>
      <c r="L64" s="239"/>
      <c r="M64" s="8">
        <v>118135.83</v>
      </c>
      <c r="N64" s="240">
        <f t="shared" si="11"/>
        <v>118135.83</v>
      </c>
      <c r="O64" s="71"/>
      <c r="P64" s="100"/>
      <c r="Q64" s="9">
        <f t="shared" si="12"/>
        <v>57748.810000000012</v>
      </c>
      <c r="R64" s="9">
        <f t="shared" si="13"/>
        <v>56698.530000000013</v>
      </c>
      <c r="S64" s="9">
        <f t="shared" si="14"/>
        <v>1050.2799999999988</v>
      </c>
      <c r="T64" s="256">
        <v>46022</v>
      </c>
      <c r="U64" s="10"/>
      <c r="V64" s="23">
        <f t="shared" si="15"/>
        <v>1.0088904441607598</v>
      </c>
      <c r="W64" s="11">
        <f t="shared" si="16"/>
        <v>177448.33257065536</v>
      </c>
      <c r="X64" s="8">
        <v>119186.11</v>
      </c>
      <c r="Y64" s="9">
        <f t="shared" si="17"/>
        <v>58262.222570655358</v>
      </c>
      <c r="Z64" s="9">
        <f t="shared" si="18"/>
        <v>56698.530000000013</v>
      </c>
      <c r="AA64" s="9">
        <f t="shared" si="19"/>
        <v>1563.6925706553448</v>
      </c>
      <c r="AB64" s="10"/>
      <c r="AC64" s="24">
        <v>0.98508723095255835</v>
      </c>
      <c r="AD64" s="11">
        <v>170677.85873051587</v>
      </c>
      <c r="AE64" s="8">
        <v>105814.13</v>
      </c>
      <c r="AF64" s="9">
        <f t="shared" si="20"/>
        <v>64863.728730515868</v>
      </c>
      <c r="AG64" s="10"/>
      <c r="AH64" s="11">
        <f t="shared" si="21"/>
        <v>6770.4738401394861</v>
      </c>
      <c r="AI64" s="8">
        <v>13371.98</v>
      </c>
      <c r="AJ64" s="9">
        <f t="shared" si="23"/>
        <v>-6601.5061598605098</v>
      </c>
      <c r="AK64" s="10"/>
      <c r="AL64" s="25">
        <f t="shared" si="24"/>
        <v>-1563.6925706553448</v>
      </c>
      <c r="AM64" s="25">
        <f t="shared" si="25"/>
        <v>-1050.2799999999988</v>
      </c>
      <c r="AN64" s="25">
        <f t="shared" si="26"/>
        <v>-513.41257065534592</v>
      </c>
      <c r="AO64" s="10"/>
      <c r="AP64" s="12">
        <v>175884.64</v>
      </c>
      <c r="AQ64" s="12">
        <f t="shared" si="27"/>
        <v>1563.6925706553448</v>
      </c>
      <c r="AR64" s="12" t="str">
        <f t="shared" si="28"/>
        <v xml:space="preserve"> </v>
      </c>
      <c r="AS64" s="241"/>
      <c r="AT64" s="242"/>
      <c r="AU64" s="241"/>
      <c r="AV64" s="241"/>
      <c r="AW64" s="243"/>
      <c r="AX64" s="242"/>
      <c r="AY64" s="242"/>
      <c r="AZ64" s="241">
        <v>0</v>
      </c>
      <c r="BA64" s="241">
        <v>0</v>
      </c>
      <c r="BB64" s="241">
        <v>0</v>
      </c>
      <c r="BC64" s="241">
        <v>0</v>
      </c>
      <c r="BD64" s="241">
        <v>0</v>
      </c>
      <c r="BE64" s="241">
        <v>0</v>
      </c>
      <c r="BF64" s="241"/>
      <c r="BG64" s="241">
        <v>3</v>
      </c>
      <c r="BH64" s="241">
        <v>0</v>
      </c>
      <c r="BI64" s="241">
        <v>56698.530000000013</v>
      </c>
      <c r="BJ64" s="241"/>
      <c r="BK64" s="241"/>
      <c r="BL64" s="241"/>
      <c r="BM64" s="241"/>
      <c r="BN64" s="294"/>
      <c r="BO64" s="294"/>
      <c r="BP64" s="294"/>
      <c r="BQ64" s="294"/>
      <c r="BR64" s="244"/>
      <c r="BS64" s="244"/>
      <c r="BT64" s="241"/>
      <c r="BU64" s="241"/>
      <c r="BV64" s="245"/>
      <c r="BW64" s="241">
        <v>0</v>
      </c>
      <c r="BX64" s="241">
        <v>173261.67</v>
      </c>
      <c r="BY64" s="241">
        <v>107416</v>
      </c>
      <c r="BZ64" s="241">
        <v>173261.67</v>
      </c>
      <c r="CA64" s="241">
        <v>107416</v>
      </c>
      <c r="CB64" s="242" t="s">
        <v>634</v>
      </c>
      <c r="CC64" s="247">
        <v>119186.11</v>
      </c>
      <c r="CD64" s="247">
        <v>13371.98</v>
      </c>
      <c r="CE64" s="247">
        <v>175884.64</v>
      </c>
      <c r="CF64" s="247">
        <v>0</v>
      </c>
    </row>
    <row r="65" spans="1:84" x14ac:dyDescent="0.25">
      <c r="A65" s="253" t="s">
        <v>762</v>
      </c>
      <c r="B65" s="254" t="s">
        <v>763</v>
      </c>
      <c r="C65" s="254" t="s">
        <v>764</v>
      </c>
      <c r="D65" s="233"/>
      <c r="E65" s="234">
        <v>7100</v>
      </c>
      <c r="F65" s="235">
        <v>7100</v>
      </c>
      <c r="G65" s="255">
        <f>'Jobs-Ops'!G65</f>
        <v>0</v>
      </c>
      <c r="H65" s="113">
        <f>'Jobs-Ops'!H65</f>
        <v>0</v>
      </c>
      <c r="I65" s="104"/>
      <c r="J65" s="237">
        <f t="shared" si="10"/>
        <v>7100</v>
      </c>
      <c r="K65" s="238"/>
      <c r="L65" s="239"/>
      <c r="M65" s="8">
        <v>3227.7</v>
      </c>
      <c r="N65" s="240">
        <f t="shared" si="11"/>
        <v>3227.7</v>
      </c>
      <c r="O65" s="238"/>
      <c r="P65" s="239"/>
      <c r="Q65" s="9">
        <f t="shared" si="12"/>
        <v>3872.3</v>
      </c>
      <c r="R65" s="9">
        <f t="shared" si="13"/>
        <v>3872.3</v>
      </c>
      <c r="S65" s="9">
        <f t="shared" si="14"/>
        <v>0</v>
      </c>
      <c r="T65" s="256">
        <v>46022</v>
      </c>
      <c r="U65" s="10"/>
      <c r="V65" s="23">
        <f t="shared" si="15"/>
        <v>1</v>
      </c>
      <c r="W65" s="11">
        <f t="shared" si="16"/>
        <v>7100</v>
      </c>
      <c r="X65" s="8">
        <v>3227.7</v>
      </c>
      <c r="Y65" s="9">
        <f t="shared" si="17"/>
        <v>3872.3</v>
      </c>
      <c r="Z65" s="9">
        <f t="shared" si="18"/>
        <v>3872.3</v>
      </c>
      <c r="AA65" s="9">
        <f t="shared" si="19"/>
        <v>0</v>
      </c>
      <c r="AB65" s="10"/>
      <c r="AC65" s="24">
        <v>0</v>
      </c>
      <c r="AD65" s="11">
        <v>0</v>
      </c>
      <c r="AE65" s="8">
        <v>0</v>
      </c>
      <c r="AF65" s="9">
        <f t="shared" si="20"/>
        <v>0</v>
      </c>
      <c r="AG65" s="10"/>
      <c r="AH65" s="11">
        <f t="shared" si="21"/>
        <v>7100</v>
      </c>
      <c r="AI65" s="8">
        <v>3227.7</v>
      </c>
      <c r="AJ65" s="9">
        <f t="shared" si="23"/>
        <v>3872.3</v>
      </c>
      <c r="AK65" s="10"/>
      <c r="AL65" s="25">
        <f t="shared" si="24"/>
        <v>0</v>
      </c>
      <c r="AM65" s="25">
        <f t="shared" si="25"/>
        <v>0</v>
      </c>
      <c r="AN65" s="25">
        <f t="shared" si="26"/>
        <v>0</v>
      </c>
      <c r="AO65" s="10"/>
      <c r="AP65" s="12">
        <v>7100</v>
      </c>
      <c r="AQ65" s="12">
        <f t="shared" si="27"/>
        <v>0</v>
      </c>
      <c r="AR65" s="12">
        <f t="shared" si="28"/>
        <v>0</v>
      </c>
      <c r="AS65" s="241"/>
      <c r="AT65" s="242"/>
      <c r="AU65" s="241"/>
      <c r="AV65" s="241"/>
      <c r="AW65" s="243"/>
      <c r="AX65" s="242"/>
      <c r="AY65" s="242"/>
      <c r="AZ65" s="241">
        <v>0</v>
      </c>
      <c r="BA65" s="241">
        <v>0</v>
      </c>
      <c r="BB65" s="241">
        <v>0</v>
      </c>
      <c r="BC65" s="241">
        <v>0</v>
      </c>
      <c r="BD65" s="241">
        <v>0</v>
      </c>
      <c r="BE65" s="241">
        <v>0</v>
      </c>
      <c r="BF65" s="241"/>
      <c r="BG65" s="241">
        <v>3</v>
      </c>
      <c r="BH65" s="241">
        <v>0</v>
      </c>
      <c r="BI65" s="241">
        <v>3872.3</v>
      </c>
      <c r="BJ65" s="241"/>
      <c r="BK65" s="241"/>
      <c r="BL65" s="241"/>
      <c r="BM65" s="241"/>
      <c r="BN65" s="294"/>
      <c r="BO65" s="294"/>
      <c r="BP65" s="294"/>
      <c r="BQ65" s="294"/>
      <c r="BR65" s="244"/>
      <c r="BS65" s="244"/>
      <c r="BT65" s="241"/>
      <c r="BU65" s="241"/>
      <c r="BV65" s="245"/>
      <c r="BW65" s="241">
        <v>0</v>
      </c>
      <c r="BX65" s="241">
        <v>0</v>
      </c>
      <c r="BY65" s="241">
        <v>0</v>
      </c>
      <c r="BZ65" s="241">
        <v>0</v>
      </c>
      <c r="CA65" s="241">
        <v>0</v>
      </c>
      <c r="CB65" s="242" t="s">
        <v>634</v>
      </c>
      <c r="CC65" s="247">
        <v>3227.7</v>
      </c>
      <c r="CD65" s="247">
        <v>3227.7</v>
      </c>
      <c r="CE65" s="247">
        <v>7100</v>
      </c>
      <c r="CF65" s="247">
        <v>0</v>
      </c>
    </row>
    <row r="66" spans="1:84" x14ac:dyDescent="0.25">
      <c r="A66" s="253" t="s">
        <v>765</v>
      </c>
      <c r="B66" s="254" t="s">
        <v>766</v>
      </c>
      <c r="C66" s="254" t="s">
        <v>655</v>
      </c>
      <c r="D66" s="233"/>
      <c r="E66" s="234">
        <v>294600</v>
      </c>
      <c r="F66" s="235">
        <v>294600</v>
      </c>
      <c r="G66" s="255">
        <f>'Jobs-Ops'!G66</f>
        <v>0</v>
      </c>
      <c r="H66" s="113">
        <f>'Jobs-Ops'!H66</f>
        <v>0</v>
      </c>
      <c r="I66" s="104"/>
      <c r="J66" s="237">
        <f t="shared" si="10"/>
        <v>294600</v>
      </c>
      <c r="K66" s="238"/>
      <c r="L66" s="239"/>
      <c r="M66" s="8">
        <v>201974.83</v>
      </c>
      <c r="N66" s="240">
        <f t="shared" si="11"/>
        <v>201974.83</v>
      </c>
      <c r="O66" s="71"/>
      <c r="P66" s="100"/>
      <c r="Q66" s="9">
        <f t="shared" si="12"/>
        <v>92625.170000000013</v>
      </c>
      <c r="R66" s="9">
        <f t="shared" si="13"/>
        <v>92239.69</v>
      </c>
      <c r="S66" s="9">
        <f t="shared" si="14"/>
        <v>385.48000000001048</v>
      </c>
      <c r="T66" s="256">
        <v>46022</v>
      </c>
      <c r="U66" s="10"/>
      <c r="V66" s="23">
        <f t="shared" si="15"/>
        <v>0.97977213299300714</v>
      </c>
      <c r="W66" s="11">
        <f t="shared" si="16"/>
        <v>288640.87037973991</v>
      </c>
      <c r="X66" s="8">
        <v>197889.31</v>
      </c>
      <c r="Y66" s="9">
        <f t="shared" si="17"/>
        <v>90751.560379739909</v>
      </c>
      <c r="Z66" s="9">
        <f t="shared" si="18"/>
        <v>92239.69</v>
      </c>
      <c r="AA66" s="9">
        <f t="shared" si="19"/>
        <v>-1488.1296202600934</v>
      </c>
      <c r="AB66" s="10"/>
      <c r="AC66" s="24">
        <v>0.34695675866949754</v>
      </c>
      <c r="AD66" s="11">
        <v>35463.574443507481</v>
      </c>
      <c r="AE66" s="8">
        <v>98049.98</v>
      </c>
      <c r="AF66" s="9">
        <f t="shared" si="20"/>
        <v>-62586.405556492515</v>
      </c>
      <c r="AG66" s="10"/>
      <c r="AH66" s="11">
        <f t="shared" si="21"/>
        <v>253177.29593623243</v>
      </c>
      <c r="AI66" s="8">
        <v>99839.33</v>
      </c>
      <c r="AJ66" s="9">
        <f t="shared" si="23"/>
        <v>153337.96593623242</v>
      </c>
      <c r="AK66" s="10"/>
      <c r="AL66" s="25">
        <f t="shared" si="24"/>
        <v>5959.1296202600934</v>
      </c>
      <c r="AM66" s="25">
        <f t="shared" si="25"/>
        <v>4085.5199999999895</v>
      </c>
      <c r="AN66" s="25">
        <f t="shared" si="26"/>
        <v>1873.6096202601038</v>
      </c>
      <c r="AO66" s="10"/>
      <c r="AP66" s="12">
        <v>290129</v>
      </c>
      <c r="AQ66" s="12" t="str">
        <f t="shared" si="27"/>
        <v xml:space="preserve"> </v>
      </c>
      <c r="AR66" s="12">
        <f t="shared" si="28"/>
        <v>1488.1296202600934</v>
      </c>
      <c r="AS66" s="241"/>
      <c r="AT66" s="242"/>
      <c r="AU66" s="241"/>
      <c r="AV66" s="241"/>
      <c r="AW66" s="243"/>
      <c r="AX66" s="242"/>
      <c r="AY66" s="242"/>
      <c r="AZ66" s="241">
        <v>0</v>
      </c>
      <c r="BA66" s="241">
        <v>0</v>
      </c>
      <c r="BB66" s="241">
        <v>0</v>
      </c>
      <c r="BC66" s="241">
        <v>0</v>
      </c>
      <c r="BD66" s="241">
        <v>0</v>
      </c>
      <c r="BE66" s="241">
        <v>0</v>
      </c>
      <c r="BF66" s="241"/>
      <c r="BG66" s="241">
        <v>3</v>
      </c>
      <c r="BH66" s="241">
        <v>0</v>
      </c>
      <c r="BI66" s="241">
        <v>92239.69</v>
      </c>
      <c r="BJ66" s="241"/>
      <c r="BK66" s="241"/>
      <c r="BL66" s="241"/>
      <c r="BM66" s="241"/>
      <c r="BN66" s="294"/>
      <c r="BO66" s="294"/>
      <c r="BP66" s="294"/>
      <c r="BQ66" s="294"/>
      <c r="BR66" s="244"/>
      <c r="BS66" s="244"/>
      <c r="BT66" s="241"/>
      <c r="BU66" s="241"/>
      <c r="BV66" s="245"/>
      <c r="BW66" s="241">
        <v>0</v>
      </c>
      <c r="BX66" s="241">
        <v>102213.24</v>
      </c>
      <c r="BY66" s="241">
        <v>282600</v>
      </c>
      <c r="BZ66" s="241">
        <v>102213.24</v>
      </c>
      <c r="CA66" s="241">
        <v>282600</v>
      </c>
      <c r="CB66" s="242" t="s">
        <v>634</v>
      </c>
      <c r="CC66" s="247">
        <v>197889.31</v>
      </c>
      <c r="CD66" s="247">
        <v>99839.33</v>
      </c>
      <c r="CE66" s="247">
        <v>290129</v>
      </c>
      <c r="CF66" s="247">
        <v>0</v>
      </c>
    </row>
    <row r="67" spans="1:84" x14ac:dyDescent="0.25">
      <c r="A67" s="253" t="s">
        <v>767</v>
      </c>
      <c r="B67" s="254" t="s">
        <v>768</v>
      </c>
      <c r="C67" s="254" t="s">
        <v>655</v>
      </c>
      <c r="D67" s="233"/>
      <c r="E67" s="234">
        <v>129965.06</v>
      </c>
      <c r="F67" s="235">
        <v>129965.06</v>
      </c>
      <c r="G67" s="255">
        <f>'Jobs-Ops'!G67</f>
        <v>0</v>
      </c>
      <c r="H67" s="113">
        <f>'Jobs-Ops'!H67</f>
        <v>0</v>
      </c>
      <c r="I67" s="104"/>
      <c r="J67" s="237">
        <f t="shared" si="10"/>
        <v>129965.06</v>
      </c>
      <c r="K67" s="238"/>
      <c r="L67" s="239"/>
      <c r="M67" s="8">
        <v>120318.68</v>
      </c>
      <c r="N67" s="240">
        <f t="shared" si="11"/>
        <v>120318.68</v>
      </c>
      <c r="O67" s="71"/>
      <c r="P67" s="100"/>
      <c r="Q67" s="9">
        <f t="shared" si="12"/>
        <v>9646.3800000000047</v>
      </c>
      <c r="R67" s="9">
        <f t="shared" si="13"/>
        <v>21621.380000000005</v>
      </c>
      <c r="S67" s="9">
        <f t="shared" si="14"/>
        <v>-11975</v>
      </c>
      <c r="T67" s="256">
        <v>46022</v>
      </c>
      <c r="U67" s="10"/>
      <c r="V67" s="23">
        <f t="shared" si="15"/>
        <v>1</v>
      </c>
      <c r="W67" s="11">
        <f t="shared" si="16"/>
        <v>129965.06</v>
      </c>
      <c r="X67" s="8">
        <v>120318.68</v>
      </c>
      <c r="Y67" s="9">
        <f t="shared" si="17"/>
        <v>9646.3800000000047</v>
      </c>
      <c r="Z67" s="9">
        <f t="shared" si="18"/>
        <v>21621.380000000005</v>
      </c>
      <c r="AA67" s="9">
        <f t="shared" si="19"/>
        <v>-11975</v>
      </c>
      <c r="AB67" s="10"/>
      <c r="AC67" s="24">
        <v>1</v>
      </c>
      <c r="AD67" s="11">
        <v>129965.06</v>
      </c>
      <c r="AE67" s="8">
        <v>10110.6</v>
      </c>
      <c r="AF67" s="9">
        <f t="shared" si="20"/>
        <v>119854.45999999999</v>
      </c>
      <c r="AG67" s="10"/>
      <c r="AH67" s="11">
        <f t="shared" si="21"/>
        <v>0</v>
      </c>
      <c r="AI67" s="8">
        <v>110208.08</v>
      </c>
      <c r="AJ67" s="9">
        <f t="shared" si="23"/>
        <v>-110208.07999999999</v>
      </c>
      <c r="AK67" s="10"/>
      <c r="AL67" s="25">
        <f t="shared" si="24"/>
        <v>0</v>
      </c>
      <c r="AM67" s="25">
        <f t="shared" si="25"/>
        <v>0</v>
      </c>
      <c r="AN67" s="25">
        <f t="shared" si="26"/>
        <v>0</v>
      </c>
      <c r="AO67" s="10"/>
      <c r="AP67" s="12">
        <v>129965.06</v>
      </c>
      <c r="AQ67" s="12">
        <f t="shared" si="27"/>
        <v>0</v>
      </c>
      <c r="AR67" s="12">
        <f t="shared" si="28"/>
        <v>0</v>
      </c>
      <c r="AS67" s="241"/>
      <c r="AT67" s="242"/>
      <c r="AU67" s="241"/>
      <c r="AV67" s="241"/>
      <c r="AW67" s="243"/>
      <c r="AX67" s="242"/>
      <c r="AY67" s="242"/>
      <c r="AZ67" s="241">
        <v>0</v>
      </c>
      <c r="BA67" s="241">
        <v>0</v>
      </c>
      <c r="BB67" s="241">
        <v>0</v>
      </c>
      <c r="BC67" s="241">
        <v>0</v>
      </c>
      <c r="BD67" s="241">
        <v>0</v>
      </c>
      <c r="BE67" s="241">
        <v>0</v>
      </c>
      <c r="BF67" s="241"/>
      <c r="BG67" s="241">
        <v>3</v>
      </c>
      <c r="BH67" s="241">
        <v>0</v>
      </c>
      <c r="BI67" s="241">
        <v>21621.380000000005</v>
      </c>
      <c r="BJ67" s="241"/>
      <c r="BK67" s="241"/>
      <c r="BL67" s="241"/>
      <c r="BM67" s="241"/>
      <c r="BN67" s="294"/>
      <c r="BO67" s="294"/>
      <c r="BP67" s="294"/>
      <c r="BQ67" s="294"/>
      <c r="BR67" s="244"/>
      <c r="BS67" s="244"/>
      <c r="BT67" s="241"/>
      <c r="BU67" s="241"/>
      <c r="BV67" s="245"/>
      <c r="BW67" s="241">
        <v>0</v>
      </c>
      <c r="BX67" s="241">
        <v>129965.06</v>
      </c>
      <c r="BY67" s="241">
        <v>10110.6</v>
      </c>
      <c r="BZ67" s="241">
        <v>129965.06</v>
      </c>
      <c r="CA67" s="241">
        <v>10110.6</v>
      </c>
      <c r="CB67" s="242" t="s">
        <v>634</v>
      </c>
      <c r="CC67" s="247">
        <v>120318.68</v>
      </c>
      <c r="CD67" s="247">
        <v>110208.08</v>
      </c>
      <c r="CE67" s="247">
        <v>129965.06</v>
      </c>
      <c r="CF67" s="247">
        <v>0</v>
      </c>
    </row>
    <row r="68" spans="1:84" x14ac:dyDescent="0.25">
      <c r="A68" s="253" t="s">
        <v>769</v>
      </c>
      <c r="B68" s="254" t="s">
        <v>770</v>
      </c>
      <c r="C68" s="254" t="s">
        <v>695</v>
      </c>
      <c r="D68" s="233"/>
      <c r="E68" s="234">
        <v>153298.79</v>
      </c>
      <c r="F68" s="235">
        <v>153298.79</v>
      </c>
      <c r="G68" s="255">
        <f>'Jobs-Ops'!G68</f>
        <v>0</v>
      </c>
      <c r="H68" s="113">
        <f>'Jobs-Ops'!H68</f>
        <v>0</v>
      </c>
      <c r="I68" s="104"/>
      <c r="J68" s="237">
        <f t="shared" si="10"/>
        <v>153298.79</v>
      </c>
      <c r="K68" s="238"/>
      <c r="L68" s="239"/>
      <c r="M68" s="8">
        <v>136808.29999999999</v>
      </c>
      <c r="N68" s="240">
        <f t="shared" si="11"/>
        <v>136808.29999999999</v>
      </c>
      <c r="O68" s="71"/>
      <c r="P68" s="100"/>
      <c r="Q68" s="9">
        <f t="shared" si="12"/>
        <v>16490.49000000002</v>
      </c>
      <c r="R68" s="9">
        <f t="shared" si="13"/>
        <v>16490.49000000002</v>
      </c>
      <c r="S68" s="9">
        <f t="shared" si="14"/>
        <v>0</v>
      </c>
      <c r="T68" s="256">
        <v>46022</v>
      </c>
      <c r="U68" s="10"/>
      <c r="V68" s="23">
        <f t="shared" si="15"/>
        <v>1</v>
      </c>
      <c r="W68" s="11">
        <f t="shared" si="16"/>
        <v>153298.79</v>
      </c>
      <c r="X68" s="8">
        <v>136808.29999999999</v>
      </c>
      <c r="Y68" s="9">
        <f t="shared" si="17"/>
        <v>16490.49000000002</v>
      </c>
      <c r="Z68" s="9">
        <f t="shared" si="18"/>
        <v>16490.49000000002</v>
      </c>
      <c r="AA68" s="9">
        <f t="shared" si="19"/>
        <v>0</v>
      </c>
      <c r="AB68" s="10"/>
      <c r="AC68" s="24">
        <v>1</v>
      </c>
      <c r="AD68" s="11">
        <v>153298.79</v>
      </c>
      <c r="AE68" s="8">
        <v>136808.29999999999</v>
      </c>
      <c r="AF68" s="9">
        <f t="shared" si="20"/>
        <v>16490.49000000002</v>
      </c>
      <c r="AG68" s="10"/>
      <c r="AH68" s="11">
        <f t="shared" si="21"/>
        <v>0</v>
      </c>
      <c r="AI68" s="8">
        <v>0</v>
      </c>
      <c r="AJ68" s="9">
        <f t="shared" si="23"/>
        <v>0</v>
      </c>
      <c r="AK68" s="10"/>
      <c r="AL68" s="25">
        <f t="shared" si="24"/>
        <v>0</v>
      </c>
      <c r="AM68" s="25">
        <f t="shared" si="25"/>
        <v>0</v>
      </c>
      <c r="AN68" s="25">
        <f t="shared" si="26"/>
        <v>0</v>
      </c>
      <c r="AO68" s="10"/>
      <c r="AP68" s="12">
        <v>153298.79</v>
      </c>
      <c r="AQ68" s="12">
        <f t="shared" si="27"/>
        <v>0</v>
      </c>
      <c r="AR68" s="12">
        <f t="shared" si="28"/>
        <v>0</v>
      </c>
      <c r="AS68" s="241"/>
      <c r="AT68" s="242"/>
      <c r="AU68" s="241"/>
      <c r="AV68" s="241"/>
      <c r="AW68" s="243"/>
      <c r="AX68" s="242"/>
      <c r="AY68" s="242"/>
      <c r="AZ68" s="241">
        <v>0</v>
      </c>
      <c r="BA68" s="241">
        <v>0</v>
      </c>
      <c r="BB68" s="241">
        <v>0</v>
      </c>
      <c r="BC68" s="241">
        <v>0</v>
      </c>
      <c r="BD68" s="241">
        <v>0</v>
      </c>
      <c r="BE68" s="241">
        <v>0</v>
      </c>
      <c r="BF68" s="241"/>
      <c r="BG68" s="241">
        <v>3</v>
      </c>
      <c r="BH68" s="241">
        <v>0</v>
      </c>
      <c r="BI68" s="241">
        <v>16490.49000000002</v>
      </c>
      <c r="BJ68" s="241"/>
      <c r="BK68" s="241"/>
      <c r="BL68" s="241"/>
      <c r="BM68" s="241"/>
      <c r="BN68" s="294"/>
      <c r="BO68" s="294"/>
      <c r="BP68" s="294"/>
      <c r="BQ68" s="294"/>
      <c r="BR68" s="244"/>
      <c r="BS68" s="244"/>
      <c r="BT68" s="241"/>
      <c r="BU68" s="241"/>
      <c r="BV68" s="245"/>
      <c r="BW68" s="241">
        <v>0</v>
      </c>
      <c r="BX68" s="241">
        <v>153298.79</v>
      </c>
      <c r="BY68" s="241">
        <v>136808.29999999999</v>
      </c>
      <c r="BZ68" s="241">
        <v>153298.79</v>
      </c>
      <c r="CA68" s="241">
        <v>136808.29999999999</v>
      </c>
      <c r="CB68" s="242" t="s">
        <v>634</v>
      </c>
      <c r="CC68" s="247">
        <v>136808.29999999999</v>
      </c>
      <c r="CD68" s="247">
        <v>0</v>
      </c>
      <c r="CE68" s="247">
        <v>153298.79</v>
      </c>
      <c r="CF68" s="247">
        <v>0</v>
      </c>
    </row>
    <row r="69" spans="1:84" x14ac:dyDescent="0.25">
      <c r="A69" s="253" t="s">
        <v>771</v>
      </c>
      <c r="B69" s="254" t="s">
        <v>772</v>
      </c>
      <c r="C69" s="254" t="s">
        <v>655</v>
      </c>
      <c r="D69" s="233"/>
      <c r="E69" s="234">
        <v>2008.42</v>
      </c>
      <c r="F69" s="235">
        <v>2008.42</v>
      </c>
      <c r="G69" s="255">
        <f>'Jobs-Ops'!G69</f>
        <v>0</v>
      </c>
      <c r="H69" s="113">
        <f>'Jobs-Ops'!H69</f>
        <v>0</v>
      </c>
      <c r="I69" s="104"/>
      <c r="J69" s="237">
        <f t="shared" si="10"/>
        <v>2008.42</v>
      </c>
      <c r="K69" s="238"/>
      <c r="L69" s="239"/>
      <c r="M69" s="8">
        <v>1117.5</v>
      </c>
      <c r="N69" s="240">
        <f t="shared" si="11"/>
        <v>1117.5</v>
      </c>
      <c r="O69" s="71"/>
      <c r="P69" s="100"/>
      <c r="Q69" s="9">
        <f t="shared" si="12"/>
        <v>890.92000000000007</v>
      </c>
      <c r="R69" s="9">
        <f t="shared" si="13"/>
        <v>890.92000000000007</v>
      </c>
      <c r="S69" s="9">
        <f t="shared" si="14"/>
        <v>0</v>
      </c>
      <c r="T69" s="256">
        <v>46022</v>
      </c>
      <c r="U69" s="10"/>
      <c r="V69" s="23">
        <f t="shared" si="15"/>
        <v>1</v>
      </c>
      <c r="W69" s="11">
        <f t="shared" si="16"/>
        <v>2008.42</v>
      </c>
      <c r="X69" s="8">
        <v>1117.5</v>
      </c>
      <c r="Y69" s="9">
        <f t="shared" si="17"/>
        <v>890.92000000000007</v>
      </c>
      <c r="Z69" s="9">
        <f t="shared" si="18"/>
        <v>890.92000000000007</v>
      </c>
      <c r="AA69" s="9">
        <f t="shared" si="19"/>
        <v>0</v>
      </c>
      <c r="AB69" s="10"/>
      <c r="AC69" s="24">
        <v>1</v>
      </c>
      <c r="AD69" s="11">
        <v>2008.42</v>
      </c>
      <c r="AE69" s="8">
        <v>1117.5</v>
      </c>
      <c r="AF69" s="9">
        <f t="shared" si="20"/>
        <v>890.92000000000007</v>
      </c>
      <c r="AG69" s="10"/>
      <c r="AH69" s="11">
        <f t="shared" si="21"/>
        <v>0</v>
      </c>
      <c r="AI69" s="8">
        <v>0</v>
      </c>
      <c r="AJ69" s="9">
        <f t="shared" si="23"/>
        <v>0</v>
      </c>
      <c r="AK69" s="10"/>
      <c r="AL69" s="25">
        <f t="shared" si="24"/>
        <v>0</v>
      </c>
      <c r="AM69" s="25">
        <f t="shared" si="25"/>
        <v>0</v>
      </c>
      <c r="AN69" s="25">
        <f t="shared" si="26"/>
        <v>0</v>
      </c>
      <c r="AO69" s="10"/>
      <c r="AP69" s="12">
        <v>2008.42</v>
      </c>
      <c r="AQ69" s="12">
        <f t="shared" si="27"/>
        <v>0</v>
      </c>
      <c r="AR69" s="12">
        <f t="shared" si="28"/>
        <v>0</v>
      </c>
      <c r="AS69" s="241"/>
      <c r="AT69" s="242"/>
      <c r="AU69" s="241"/>
      <c r="AV69" s="241"/>
      <c r="AW69" s="243"/>
      <c r="AX69" s="242"/>
      <c r="AY69" s="242"/>
      <c r="AZ69" s="241">
        <v>0</v>
      </c>
      <c r="BA69" s="241">
        <v>0</v>
      </c>
      <c r="BB69" s="241">
        <v>0</v>
      </c>
      <c r="BC69" s="241">
        <v>0</v>
      </c>
      <c r="BD69" s="241">
        <v>0</v>
      </c>
      <c r="BE69" s="241">
        <v>0</v>
      </c>
      <c r="BF69" s="241"/>
      <c r="BG69" s="241">
        <v>3</v>
      </c>
      <c r="BH69" s="241">
        <v>0</v>
      </c>
      <c r="BI69" s="241">
        <v>890.92000000000007</v>
      </c>
      <c r="BJ69" s="241"/>
      <c r="BK69" s="241"/>
      <c r="BL69" s="241"/>
      <c r="BM69" s="241"/>
      <c r="BN69" s="294"/>
      <c r="BO69" s="294"/>
      <c r="BP69" s="294"/>
      <c r="BQ69" s="294"/>
      <c r="BR69" s="244"/>
      <c r="BS69" s="244"/>
      <c r="BT69" s="241"/>
      <c r="BU69" s="241"/>
      <c r="BV69" s="245"/>
      <c r="BW69" s="241">
        <v>0</v>
      </c>
      <c r="BX69" s="241">
        <v>2008.42</v>
      </c>
      <c r="BY69" s="241">
        <v>1117.5</v>
      </c>
      <c r="BZ69" s="241">
        <v>2008.42</v>
      </c>
      <c r="CA69" s="241">
        <v>1117.5</v>
      </c>
      <c r="CB69" s="242" t="s">
        <v>634</v>
      </c>
      <c r="CC69" s="247">
        <v>1117.5</v>
      </c>
      <c r="CD69" s="247">
        <v>0</v>
      </c>
      <c r="CE69" s="247">
        <v>2008.42</v>
      </c>
      <c r="CF69" s="247">
        <v>0</v>
      </c>
    </row>
    <row r="70" spans="1:84" x14ac:dyDescent="0.25">
      <c r="A70" s="253" t="s">
        <v>773</v>
      </c>
      <c r="B70" s="254" t="s">
        <v>774</v>
      </c>
      <c r="C70" s="254" t="s">
        <v>655</v>
      </c>
      <c r="D70" s="233"/>
      <c r="E70" s="234">
        <v>9571.2000000000007</v>
      </c>
      <c r="F70" s="235">
        <v>9571.2000000000007</v>
      </c>
      <c r="G70" s="255">
        <f>'Jobs-Ops'!G70</f>
        <v>0</v>
      </c>
      <c r="H70" s="113">
        <f>'Jobs-Ops'!H70</f>
        <v>0</v>
      </c>
      <c r="I70" s="104"/>
      <c r="J70" s="237">
        <f t="shared" si="10"/>
        <v>9571.2000000000007</v>
      </c>
      <c r="K70" s="238"/>
      <c r="L70" s="239"/>
      <c r="M70" s="8">
        <v>8230.83</v>
      </c>
      <c r="N70" s="240">
        <f t="shared" si="11"/>
        <v>8230.83</v>
      </c>
      <c r="O70" s="71"/>
      <c r="P70" s="100"/>
      <c r="Q70" s="9">
        <f t="shared" si="12"/>
        <v>1340.3700000000008</v>
      </c>
      <c r="R70" s="9">
        <f t="shared" si="13"/>
        <v>1340.3700000000008</v>
      </c>
      <c r="S70" s="9">
        <f t="shared" si="14"/>
        <v>0</v>
      </c>
      <c r="T70" s="256">
        <v>46022</v>
      </c>
      <c r="U70" s="10"/>
      <c r="V70" s="23">
        <f t="shared" si="15"/>
        <v>1</v>
      </c>
      <c r="W70" s="11">
        <f t="shared" si="16"/>
        <v>9571.2000000000007</v>
      </c>
      <c r="X70" s="8">
        <v>8230.83</v>
      </c>
      <c r="Y70" s="9">
        <f t="shared" si="17"/>
        <v>1340.3700000000008</v>
      </c>
      <c r="Z70" s="9">
        <f t="shared" si="18"/>
        <v>1340.3700000000008</v>
      </c>
      <c r="AA70" s="9">
        <f t="shared" si="19"/>
        <v>0</v>
      </c>
      <c r="AB70" s="10"/>
      <c r="AC70" s="24">
        <v>1</v>
      </c>
      <c r="AD70" s="11">
        <v>9571.2000000000007</v>
      </c>
      <c r="AE70" s="8">
        <v>12351.11</v>
      </c>
      <c r="AF70" s="9">
        <f t="shared" si="20"/>
        <v>-2779.91</v>
      </c>
      <c r="AG70" s="10"/>
      <c r="AH70" s="11">
        <f t="shared" si="21"/>
        <v>0</v>
      </c>
      <c r="AI70" s="8">
        <v>-4120.28</v>
      </c>
      <c r="AJ70" s="9">
        <f t="shared" si="23"/>
        <v>4120.2800000000007</v>
      </c>
      <c r="AK70" s="10"/>
      <c r="AL70" s="25">
        <f t="shared" si="24"/>
        <v>0</v>
      </c>
      <c r="AM70" s="25">
        <f t="shared" si="25"/>
        <v>0</v>
      </c>
      <c r="AN70" s="25">
        <f t="shared" si="26"/>
        <v>0</v>
      </c>
      <c r="AO70" s="10"/>
      <c r="AP70" s="12">
        <v>9571.2000000000007</v>
      </c>
      <c r="AQ70" s="12">
        <f t="shared" si="27"/>
        <v>0</v>
      </c>
      <c r="AR70" s="12">
        <f t="shared" si="28"/>
        <v>0</v>
      </c>
      <c r="AS70" s="241"/>
      <c r="AT70" s="242"/>
      <c r="AU70" s="241"/>
      <c r="AV70" s="241"/>
      <c r="AW70" s="243"/>
      <c r="AX70" s="242"/>
      <c r="AY70" s="242"/>
      <c r="AZ70" s="241">
        <v>0</v>
      </c>
      <c r="BA70" s="241">
        <v>0</v>
      </c>
      <c r="BB70" s="241">
        <v>0</v>
      </c>
      <c r="BC70" s="241">
        <v>0</v>
      </c>
      <c r="BD70" s="241">
        <v>0</v>
      </c>
      <c r="BE70" s="241">
        <v>0</v>
      </c>
      <c r="BF70" s="241"/>
      <c r="BG70" s="241">
        <v>3</v>
      </c>
      <c r="BH70" s="241">
        <v>0</v>
      </c>
      <c r="BI70" s="241">
        <v>1340.3700000000008</v>
      </c>
      <c r="BJ70" s="241"/>
      <c r="BK70" s="241"/>
      <c r="BL70" s="241"/>
      <c r="BM70" s="241"/>
      <c r="BN70" s="294"/>
      <c r="BO70" s="294"/>
      <c r="BP70" s="294"/>
      <c r="BQ70" s="294"/>
      <c r="BR70" s="244"/>
      <c r="BS70" s="244"/>
      <c r="BT70" s="241"/>
      <c r="BU70" s="241"/>
      <c r="BV70" s="245"/>
      <c r="BW70" s="241">
        <v>0</v>
      </c>
      <c r="BX70" s="241">
        <v>9571.2000000000007</v>
      </c>
      <c r="BY70" s="241">
        <v>12351.11</v>
      </c>
      <c r="BZ70" s="241">
        <v>9571.2000000000007</v>
      </c>
      <c r="CA70" s="241">
        <v>12351.11</v>
      </c>
      <c r="CB70" s="242" t="s">
        <v>634</v>
      </c>
      <c r="CC70" s="247">
        <v>8230.83</v>
      </c>
      <c r="CD70" s="247">
        <v>-4120.28</v>
      </c>
      <c r="CE70" s="247">
        <v>9571.2000000000007</v>
      </c>
      <c r="CF70" s="247">
        <v>0</v>
      </c>
    </row>
    <row r="71" spans="1:84" x14ac:dyDescent="0.25">
      <c r="A71" s="253" t="s">
        <v>775</v>
      </c>
      <c r="B71" s="254" t="s">
        <v>776</v>
      </c>
      <c r="C71" s="254" t="s">
        <v>655</v>
      </c>
      <c r="D71" s="233"/>
      <c r="E71" s="234">
        <v>2806.42</v>
      </c>
      <c r="F71" s="235">
        <v>2806.42</v>
      </c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2806.42</v>
      </c>
      <c r="K71" s="238"/>
      <c r="L71" s="239"/>
      <c r="M71" s="8">
        <v>1815.23</v>
      </c>
      <c r="N71" s="240">
        <f t="shared" ref="N71:N134" si="30">M71</f>
        <v>1815.23</v>
      </c>
      <c r="O71" s="71"/>
      <c r="P71" s="100"/>
      <c r="Q71" s="9">
        <f t="shared" ref="Q71:Q134" si="31">J71-N71</f>
        <v>991.19</v>
      </c>
      <c r="R71" s="9">
        <f t="shared" ref="R71:R134" si="32">IF(LEFT(B71,4)&lt;&gt;"    ",0,BI71)</f>
        <v>991.19</v>
      </c>
      <c r="S71" s="9">
        <f t="shared" ref="S71:S134" si="33">+Q71-R71</f>
        <v>0</v>
      </c>
      <c r="T71" s="256">
        <v>46022</v>
      </c>
      <c r="U71" s="10"/>
      <c r="V71" s="23">
        <f t="shared" ref="V71:V134" si="34">IF(LEFT(B71,4)&lt;&gt;"    ","",IF(N71&lt;&gt;0,X71/N71,0))</f>
        <v>1</v>
      </c>
      <c r="W71" s="11">
        <f t="shared" ref="W71:W134" si="35">IF(LEFT(B71,4)&lt;&gt;"    ","",IF(V71&gt;=0.1,V71*J71,X71))</f>
        <v>2806.42</v>
      </c>
      <c r="X71" s="8">
        <v>1815.23</v>
      </c>
      <c r="Y71" s="9">
        <f t="shared" ref="Y71:Y134" si="36">IF(LEFT(B71,4)&lt;&gt;"    ",0,IF(Q71&lt;0,Q71,IF(V71&gt;0.1,W71-X71,0)))</f>
        <v>991.19</v>
      </c>
      <c r="Z71" s="9">
        <f t="shared" ref="Z71:Z134" si="37">IF(LEFT(B71,4)&lt;&gt;"    ",0,BI71)</f>
        <v>991.19</v>
      </c>
      <c r="AA71" s="9">
        <f t="shared" ref="AA71:AA134" si="38">Y71-Z71</f>
        <v>0</v>
      </c>
      <c r="AB71" s="10"/>
      <c r="AC71" s="24">
        <v>1</v>
      </c>
      <c r="AD71" s="11">
        <v>2806.42</v>
      </c>
      <c r="AE71" s="8">
        <v>1815.23</v>
      </c>
      <c r="AF71" s="9">
        <f t="shared" ref="AF71:AF134" si="39">IF(LEFT(B71,4)&lt;&gt;"    ","",AD71-AE71)</f>
        <v>991.19</v>
      </c>
      <c r="AG71" s="10"/>
      <c r="AH71" s="11">
        <f t="shared" ref="AH71:AH134" si="40">IF(LEFT(B71,4)&lt;&gt;"    ","",W71-AD71)</f>
        <v>0</v>
      </c>
      <c r="AI71" s="8">
        <v>0</v>
      </c>
      <c r="AJ71" s="9">
        <f t="shared" ref="AJ71:AJ134" si="41">IF(LEFT(B71,4)&lt;&gt;"    ","",Y71-AF71)</f>
        <v>0</v>
      </c>
      <c r="AK71" s="10"/>
      <c r="AL71" s="25">
        <f t="shared" ref="AL71:AL134" si="42">IF(LEFT(B71,4)&lt;&gt;"    ","",J71-W71)</f>
        <v>0</v>
      </c>
      <c r="AM71" s="25">
        <f t="shared" ref="AM71:AM134" si="43">N71-X71</f>
        <v>0</v>
      </c>
      <c r="AN71" s="25">
        <f t="shared" ref="AN71:AN134" si="44">IF(LEFT(B71,4)&lt;&gt;"    ","",Q71-Y71)</f>
        <v>0</v>
      </c>
      <c r="AO71" s="10"/>
      <c r="AP71" s="12">
        <v>2806.42</v>
      </c>
      <c r="AQ71" s="12">
        <f t="shared" ref="AQ71:AQ134" si="45">IF(LEFT(B71,4)&lt;&gt;"    ","",IF(W71-AP71&gt;=0,W71-AP71," "))</f>
        <v>0</v>
      </c>
      <c r="AR71" s="12">
        <f t="shared" ref="AR71:AR134" si="46">IF(LEFT(B71,4)&lt;&gt;"    ","",IF(AP71-W71&gt;=0,AP71-W71," "))</f>
        <v>0</v>
      </c>
      <c r="AS71" s="241"/>
      <c r="AT71" s="242"/>
      <c r="AU71" s="241"/>
      <c r="AV71" s="241"/>
      <c r="AW71" s="243"/>
      <c r="AX71" s="242"/>
      <c r="AY71" s="242"/>
      <c r="AZ71" s="241">
        <v>0</v>
      </c>
      <c r="BA71" s="241">
        <v>0</v>
      </c>
      <c r="BB71" s="241">
        <v>0</v>
      </c>
      <c r="BC71" s="241">
        <v>0</v>
      </c>
      <c r="BD71" s="241">
        <v>0</v>
      </c>
      <c r="BE71" s="241">
        <v>0</v>
      </c>
      <c r="BF71" s="241"/>
      <c r="BG71" s="241">
        <v>3</v>
      </c>
      <c r="BH71" s="241">
        <v>0</v>
      </c>
      <c r="BI71" s="241">
        <v>991.19</v>
      </c>
      <c r="BJ71" s="241"/>
      <c r="BK71" s="241"/>
      <c r="BL71" s="241"/>
      <c r="BM71" s="241"/>
      <c r="BN71" s="294"/>
      <c r="BO71" s="294"/>
      <c r="BP71" s="294"/>
      <c r="BQ71" s="294"/>
      <c r="BR71" s="244"/>
      <c r="BS71" s="244"/>
      <c r="BT71" s="241"/>
      <c r="BU71" s="241"/>
      <c r="BV71" s="245"/>
      <c r="BW71" s="241">
        <v>0</v>
      </c>
      <c r="BX71" s="241">
        <v>2806.42</v>
      </c>
      <c r="BY71" s="241">
        <v>1815.23</v>
      </c>
      <c r="BZ71" s="241">
        <v>2806.42</v>
      </c>
      <c r="CA71" s="241">
        <v>1815.23</v>
      </c>
      <c r="CB71" s="242" t="s">
        <v>634</v>
      </c>
      <c r="CC71" s="247">
        <v>1815.23</v>
      </c>
      <c r="CD71" s="247">
        <v>0</v>
      </c>
      <c r="CE71" s="247">
        <v>2806.42</v>
      </c>
      <c r="CF71" s="247">
        <v>0</v>
      </c>
    </row>
    <row r="72" spans="1:84" x14ac:dyDescent="0.25">
      <c r="A72" s="253" t="s">
        <v>777</v>
      </c>
      <c r="B72" s="254" t="s">
        <v>778</v>
      </c>
      <c r="C72" s="254" t="s">
        <v>655</v>
      </c>
      <c r="D72" s="233"/>
      <c r="E72" s="234">
        <v>1760.42</v>
      </c>
      <c r="F72" s="235">
        <v>1760.42</v>
      </c>
      <c r="G72" s="255">
        <f>'Jobs-Ops'!G72</f>
        <v>0</v>
      </c>
      <c r="H72" s="113">
        <f>'Jobs-Ops'!H72</f>
        <v>0</v>
      </c>
      <c r="I72" s="104"/>
      <c r="J72" s="237">
        <f t="shared" si="29"/>
        <v>1760.42</v>
      </c>
      <c r="K72" s="238"/>
      <c r="L72" s="239"/>
      <c r="M72" s="8">
        <v>889.66</v>
      </c>
      <c r="N72" s="240">
        <f t="shared" si="30"/>
        <v>889.66</v>
      </c>
      <c r="O72" s="71"/>
      <c r="P72" s="100"/>
      <c r="Q72" s="9">
        <f t="shared" si="31"/>
        <v>870.7600000000001</v>
      </c>
      <c r="R72" s="9">
        <f t="shared" si="32"/>
        <v>870.7600000000001</v>
      </c>
      <c r="S72" s="9">
        <f t="shared" si="33"/>
        <v>0</v>
      </c>
      <c r="T72" s="256">
        <v>46022</v>
      </c>
      <c r="U72" s="10"/>
      <c r="V72" s="23">
        <f t="shared" si="34"/>
        <v>1</v>
      </c>
      <c r="W72" s="11">
        <f t="shared" si="35"/>
        <v>1760.42</v>
      </c>
      <c r="X72" s="8">
        <v>889.66</v>
      </c>
      <c r="Y72" s="9">
        <f t="shared" si="36"/>
        <v>870.7600000000001</v>
      </c>
      <c r="Z72" s="9">
        <f t="shared" si="37"/>
        <v>870.7600000000001</v>
      </c>
      <c r="AA72" s="9">
        <f t="shared" si="38"/>
        <v>0</v>
      </c>
      <c r="AB72" s="10"/>
      <c r="AC72" s="24">
        <v>1</v>
      </c>
      <c r="AD72" s="11">
        <v>1760.42</v>
      </c>
      <c r="AE72" s="8">
        <v>889.66</v>
      </c>
      <c r="AF72" s="9">
        <f t="shared" si="39"/>
        <v>870.7600000000001</v>
      </c>
      <c r="AG72" s="10"/>
      <c r="AH72" s="11">
        <f t="shared" si="40"/>
        <v>0</v>
      </c>
      <c r="AI72" s="8">
        <v>0</v>
      </c>
      <c r="AJ72" s="9">
        <f t="shared" si="41"/>
        <v>0</v>
      </c>
      <c r="AK72" s="10"/>
      <c r="AL72" s="25">
        <f t="shared" si="42"/>
        <v>0</v>
      </c>
      <c r="AM72" s="25">
        <f t="shared" si="43"/>
        <v>0</v>
      </c>
      <c r="AN72" s="25">
        <f t="shared" si="44"/>
        <v>0</v>
      </c>
      <c r="AO72" s="10"/>
      <c r="AP72" s="12">
        <v>1760.42</v>
      </c>
      <c r="AQ72" s="12">
        <f t="shared" si="45"/>
        <v>0</v>
      </c>
      <c r="AR72" s="12">
        <f t="shared" si="46"/>
        <v>0</v>
      </c>
      <c r="AS72" s="241"/>
      <c r="AT72" s="242"/>
      <c r="AU72" s="241"/>
      <c r="AV72" s="241"/>
      <c r="AW72" s="243"/>
      <c r="AX72" s="242"/>
      <c r="AY72" s="242"/>
      <c r="AZ72" s="241">
        <v>0</v>
      </c>
      <c r="BA72" s="241">
        <v>0</v>
      </c>
      <c r="BB72" s="241">
        <v>0</v>
      </c>
      <c r="BC72" s="241">
        <v>0</v>
      </c>
      <c r="BD72" s="241">
        <v>0</v>
      </c>
      <c r="BE72" s="241">
        <v>0</v>
      </c>
      <c r="BF72" s="241"/>
      <c r="BG72" s="241">
        <v>3</v>
      </c>
      <c r="BH72" s="241">
        <v>0</v>
      </c>
      <c r="BI72" s="241">
        <v>870.7600000000001</v>
      </c>
      <c r="BJ72" s="241"/>
      <c r="BK72" s="241"/>
      <c r="BL72" s="241"/>
      <c r="BM72" s="241"/>
      <c r="BN72" s="294"/>
      <c r="BO72" s="294"/>
      <c r="BP72" s="294"/>
      <c r="BQ72" s="294"/>
      <c r="BR72" s="244"/>
      <c r="BS72" s="244"/>
      <c r="BT72" s="241"/>
      <c r="BU72" s="241"/>
      <c r="BV72" s="245"/>
      <c r="BW72" s="241">
        <v>0</v>
      </c>
      <c r="BX72" s="241">
        <v>1760.42</v>
      </c>
      <c r="BY72" s="241">
        <v>889.66</v>
      </c>
      <c r="BZ72" s="241">
        <v>1760.42</v>
      </c>
      <c r="CA72" s="241">
        <v>889.66</v>
      </c>
      <c r="CB72" s="242" t="s">
        <v>634</v>
      </c>
      <c r="CC72" s="247">
        <v>889.66</v>
      </c>
      <c r="CD72" s="247">
        <v>0</v>
      </c>
      <c r="CE72" s="247">
        <v>1760.42</v>
      </c>
      <c r="CF72" s="247">
        <v>0</v>
      </c>
    </row>
    <row r="73" spans="1:84" x14ac:dyDescent="0.25">
      <c r="A73" s="253" t="s">
        <v>779</v>
      </c>
      <c r="B73" s="254" t="s">
        <v>780</v>
      </c>
      <c r="C73" s="254" t="s">
        <v>655</v>
      </c>
      <c r="D73" s="233"/>
      <c r="E73" s="234">
        <v>1855.92</v>
      </c>
      <c r="F73" s="235">
        <v>1855.92</v>
      </c>
      <c r="G73" s="255">
        <f>'Jobs-Ops'!G73</f>
        <v>0</v>
      </c>
      <c r="H73" s="113">
        <f>'Jobs-Ops'!H73</f>
        <v>0</v>
      </c>
      <c r="I73" s="104"/>
      <c r="J73" s="237">
        <f t="shared" si="29"/>
        <v>1855.92</v>
      </c>
      <c r="K73" s="238"/>
      <c r="L73" s="239"/>
      <c r="M73" s="8">
        <v>1144.8800000000001</v>
      </c>
      <c r="N73" s="240">
        <f t="shared" si="30"/>
        <v>1144.8800000000001</v>
      </c>
      <c r="O73" s="71"/>
      <c r="P73" s="100"/>
      <c r="Q73" s="9">
        <f t="shared" si="31"/>
        <v>711.04</v>
      </c>
      <c r="R73" s="9">
        <f t="shared" si="32"/>
        <v>711.04</v>
      </c>
      <c r="S73" s="9">
        <f t="shared" si="33"/>
        <v>0</v>
      </c>
      <c r="T73" s="256">
        <v>46022</v>
      </c>
      <c r="U73" s="10"/>
      <c r="V73" s="23">
        <f t="shared" si="34"/>
        <v>1</v>
      </c>
      <c r="W73" s="11">
        <f t="shared" si="35"/>
        <v>1855.92</v>
      </c>
      <c r="X73" s="8">
        <v>1144.8800000000001</v>
      </c>
      <c r="Y73" s="9">
        <f t="shared" si="36"/>
        <v>711.04</v>
      </c>
      <c r="Z73" s="9">
        <f t="shared" si="37"/>
        <v>711.04</v>
      </c>
      <c r="AA73" s="9">
        <f t="shared" si="38"/>
        <v>0</v>
      </c>
      <c r="AB73" s="10"/>
      <c r="AC73" s="24">
        <v>1</v>
      </c>
      <c r="AD73" s="11">
        <v>1855.92</v>
      </c>
      <c r="AE73" s="8">
        <v>1144.8800000000001</v>
      </c>
      <c r="AF73" s="9">
        <f t="shared" si="39"/>
        <v>711.04</v>
      </c>
      <c r="AG73" s="10"/>
      <c r="AH73" s="11">
        <f t="shared" si="40"/>
        <v>0</v>
      </c>
      <c r="AI73" s="8">
        <v>0</v>
      </c>
      <c r="AJ73" s="9">
        <f t="shared" si="41"/>
        <v>0</v>
      </c>
      <c r="AK73" s="10"/>
      <c r="AL73" s="25">
        <f t="shared" si="42"/>
        <v>0</v>
      </c>
      <c r="AM73" s="25">
        <f t="shared" si="43"/>
        <v>0</v>
      </c>
      <c r="AN73" s="25">
        <f t="shared" si="44"/>
        <v>0</v>
      </c>
      <c r="AO73" s="10"/>
      <c r="AP73" s="12">
        <v>1855.92</v>
      </c>
      <c r="AQ73" s="12">
        <f t="shared" si="45"/>
        <v>0</v>
      </c>
      <c r="AR73" s="12">
        <f t="shared" si="46"/>
        <v>0</v>
      </c>
      <c r="AS73" s="241"/>
      <c r="AT73" s="242"/>
      <c r="AU73" s="241"/>
      <c r="AV73" s="241"/>
      <c r="AW73" s="243"/>
      <c r="AX73" s="242"/>
      <c r="AY73" s="242"/>
      <c r="AZ73" s="241">
        <v>0</v>
      </c>
      <c r="BA73" s="241">
        <v>0</v>
      </c>
      <c r="BB73" s="241">
        <v>0</v>
      </c>
      <c r="BC73" s="241">
        <v>0</v>
      </c>
      <c r="BD73" s="241">
        <v>0</v>
      </c>
      <c r="BE73" s="241">
        <v>0</v>
      </c>
      <c r="BF73" s="241"/>
      <c r="BG73" s="241">
        <v>3</v>
      </c>
      <c r="BH73" s="241">
        <v>0</v>
      </c>
      <c r="BI73" s="241">
        <v>711.04</v>
      </c>
      <c r="BJ73" s="241"/>
      <c r="BK73" s="241"/>
      <c r="BL73" s="241"/>
      <c r="BM73" s="241"/>
      <c r="BN73" s="294"/>
      <c r="BO73" s="294"/>
      <c r="BP73" s="294"/>
      <c r="BQ73" s="294"/>
      <c r="BR73" s="244"/>
      <c r="BS73" s="244"/>
      <c r="BT73" s="241"/>
      <c r="BU73" s="241"/>
      <c r="BV73" s="245"/>
      <c r="BW73" s="241">
        <v>0</v>
      </c>
      <c r="BX73" s="241">
        <v>1855.92</v>
      </c>
      <c r="BY73" s="241">
        <v>1144.8800000000001</v>
      </c>
      <c r="BZ73" s="241">
        <v>1855.92</v>
      </c>
      <c r="CA73" s="241">
        <v>1144.8800000000001</v>
      </c>
      <c r="CB73" s="242" t="s">
        <v>634</v>
      </c>
      <c r="CC73" s="247">
        <v>1144.8800000000001</v>
      </c>
      <c r="CD73" s="247">
        <v>0</v>
      </c>
      <c r="CE73" s="247">
        <v>1855.92</v>
      </c>
      <c r="CF73" s="247">
        <v>0</v>
      </c>
    </row>
    <row r="74" spans="1:84" x14ac:dyDescent="0.25">
      <c r="A74" s="253" t="s">
        <v>781</v>
      </c>
      <c r="B74" s="254" t="s">
        <v>782</v>
      </c>
      <c r="C74" s="254" t="s">
        <v>655</v>
      </c>
      <c r="D74" s="233"/>
      <c r="E74" s="234">
        <v>108668.35</v>
      </c>
      <c r="F74" s="235">
        <v>108668.35</v>
      </c>
      <c r="G74" s="255">
        <f>'Jobs-Ops'!G74</f>
        <v>0</v>
      </c>
      <c r="H74" s="113">
        <f>'Jobs-Ops'!H74</f>
        <v>0</v>
      </c>
      <c r="I74" s="104"/>
      <c r="J74" s="237">
        <f t="shared" si="29"/>
        <v>108668.35</v>
      </c>
      <c r="K74" s="238"/>
      <c r="L74" s="239"/>
      <c r="M74" s="8">
        <v>107074.87</v>
      </c>
      <c r="N74" s="240">
        <f t="shared" si="30"/>
        <v>107074.87</v>
      </c>
      <c r="O74" s="71"/>
      <c r="P74" s="100"/>
      <c r="Q74" s="9">
        <f t="shared" si="31"/>
        <v>1593.4800000000105</v>
      </c>
      <c r="R74" s="9">
        <f t="shared" si="32"/>
        <v>1593.4800000000105</v>
      </c>
      <c r="S74" s="9">
        <f t="shared" si="33"/>
        <v>0</v>
      </c>
      <c r="T74" s="256">
        <v>46022</v>
      </c>
      <c r="U74" s="10"/>
      <c r="V74" s="23">
        <f t="shared" si="34"/>
        <v>1</v>
      </c>
      <c r="W74" s="11">
        <f t="shared" si="35"/>
        <v>108668.35</v>
      </c>
      <c r="X74" s="8">
        <v>107074.87</v>
      </c>
      <c r="Y74" s="9">
        <f t="shared" si="36"/>
        <v>1593.4800000000105</v>
      </c>
      <c r="Z74" s="9">
        <f t="shared" si="37"/>
        <v>1593.4800000000105</v>
      </c>
      <c r="AA74" s="9">
        <f t="shared" si="38"/>
        <v>0</v>
      </c>
      <c r="AB74" s="10"/>
      <c r="AC74" s="24">
        <v>0</v>
      </c>
      <c r="AD74" s="11">
        <v>0</v>
      </c>
      <c r="AE74" s="8">
        <v>0</v>
      </c>
      <c r="AF74" s="9">
        <f t="shared" si="39"/>
        <v>0</v>
      </c>
      <c r="AG74" s="10"/>
      <c r="AH74" s="11">
        <f t="shared" si="40"/>
        <v>108668.35</v>
      </c>
      <c r="AI74" s="8">
        <v>107074.87</v>
      </c>
      <c r="AJ74" s="9">
        <f t="shared" si="41"/>
        <v>1593.4800000000105</v>
      </c>
      <c r="AK74" s="10"/>
      <c r="AL74" s="25">
        <f t="shared" si="42"/>
        <v>0</v>
      </c>
      <c r="AM74" s="25">
        <f t="shared" si="43"/>
        <v>0</v>
      </c>
      <c r="AN74" s="25">
        <f t="shared" si="44"/>
        <v>0</v>
      </c>
      <c r="AO74" s="10"/>
      <c r="AP74" s="12">
        <v>108668.35</v>
      </c>
      <c r="AQ74" s="12">
        <f t="shared" si="45"/>
        <v>0</v>
      </c>
      <c r="AR74" s="12">
        <f t="shared" si="46"/>
        <v>0</v>
      </c>
      <c r="AS74" s="241"/>
      <c r="AT74" s="242"/>
      <c r="AU74" s="241"/>
      <c r="AV74" s="241"/>
      <c r="AW74" s="243"/>
      <c r="AX74" s="242"/>
      <c r="AY74" s="242"/>
      <c r="AZ74" s="241">
        <v>0</v>
      </c>
      <c r="BA74" s="241">
        <v>0</v>
      </c>
      <c r="BB74" s="241">
        <v>0</v>
      </c>
      <c r="BC74" s="241">
        <v>0</v>
      </c>
      <c r="BD74" s="241">
        <v>0</v>
      </c>
      <c r="BE74" s="241">
        <v>0</v>
      </c>
      <c r="BF74" s="241"/>
      <c r="BG74" s="241">
        <v>3</v>
      </c>
      <c r="BH74" s="241">
        <v>0</v>
      </c>
      <c r="BI74" s="241">
        <v>1593.4800000000105</v>
      </c>
      <c r="BJ74" s="241"/>
      <c r="BK74" s="241"/>
      <c r="BL74" s="241"/>
      <c r="BM74" s="241"/>
      <c r="BN74" s="294"/>
      <c r="BO74" s="294"/>
      <c r="BP74" s="294"/>
      <c r="BQ74" s="294"/>
      <c r="BR74" s="244"/>
      <c r="BS74" s="244"/>
      <c r="BT74" s="241"/>
      <c r="BU74" s="241"/>
      <c r="BV74" s="245"/>
      <c r="BW74" s="241">
        <v>0</v>
      </c>
      <c r="BX74" s="241">
        <v>0</v>
      </c>
      <c r="BY74" s="241">
        <v>0</v>
      </c>
      <c r="BZ74" s="241">
        <v>0</v>
      </c>
      <c r="CA74" s="241">
        <v>0</v>
      </c>
      <c r="CB74" s="242" t="s">
        <v>634</v>
      </c>
      <c r="CC74" s="247">
        <v>107074.87</v>
      </c>
      <c r="CD74" s="247">
        <v>107074.87</v>
      </c>
      <c r="CE74" s="247">
        <v>108668.35</v>
      </c>
      <c r="CF74" s="247">
        <v>0</v>
      </c>
    </row>
    <row r="75" spans="1:84" x14ac:dyDescent="0.25">
      <c r="A75" s="253" t="s">
        <v>783</v>
      </c>
      <c r="B75" s="254" t="s">
        <v>784</v>
      </c>
      <c r="C75" s="254" t="s">
        <v>635</v>
      </c>
      <c r="D75" s="233"/>
      <c r="E75" s="234">
        <v>425035.04</v>
      </c>
      <c r="F75" s="235">
        <v>425035.04</v>
      </c>
      <c r="G75" s="255">
        <f>'Jobs-Ops'!G75</f>
        <v>0</v>
      </c>
      <c r="H75" s="113">
        <f>'Jobs-Ops'!H75</f>
        <v>0</v>
      </c>
      <c r="I75" s="104"/>
      <c r="J75" s="237">
        <f t="shared" si="29"/>
        <v>425035.04</v>
      </c>
      <c r="K75" s="238"/>
      <c r="L75" s="239"/>
      <c r="M75" s="8">
        <v>375601.24</v>
      </c>
      <c r="N75" s="240">
        <f t="shared" si="30"/>
        <v>375601.24</v>
      </c>
      <c r="O75" s="71"/>
      <c r="P75" s="100"/>
      <c r="Q75" s="9">
        <f t="shared" si="31"/>
        <v>49433.799999999988</v>
      </c>
      <c r="R75" s="9">
        <f t="shared" si="32"/>
        <v>49433.799999999988</v>
      </c>
      <c r="S75" s="9">
        <f t="shared" si="33"/>
        <v>0</v>
      </c>
      <c r="T75" s="256">
        <v>46022</v>
      </c>
      <c r="U75" s="10"/>
      <c r="V75" s="23">
        <f t="shared" si="34"/>
        <v>1</v>
      </c>
      <c r="W75" s="11">
        <f t="shared" si="35"/>
        <v>425035.04</v>
      </c>
      <c r="X75" s="8">
        <v>375601.24</v>
      </c>
      <c r="Y75" s="9">
        <f t="shared" si="36"/>
        <v>49433.799999999988</v>
      </c>
      <c r="Z75" s="9">
        <f t="shared" si="37"/>
        <v>49433.799999999988</v>
      </c>
      <c r="AA75" s="9">
        <f t="shared" si="38"/>
        <v>0</v>
      </c>
      <c r="AB75" s="10"/>
      <c r="AC75" s="24">
        <v>0.91251364267879886</v>
      </c>
      <c r="AD75" s="11">
        <v>353918.4163129722</v>
      </c>
      <c r="AE75" s="8">
        <v>148245.99</v>
      </c>
      <c r="AF75" s="9">
        <f t="shared" si="39"/>
        <v>205672.42631297221</v>
      </c>
      <c r="AG75" s="10"/>
      <c r="AH75" s="11">
        <f t="shared" si="40"/>
        <v>71116.623687027779</v>
      </c>
      <c r="AI75" s="8">
        <v>227355.25</v>
      </c>
      <c r="AJ75" s="9">
        <f t="shared" si="41"/>
        <v>-156238.62631297222</v>
      </c>
      <c r="AK75" s="10"/>
      <c r="AL75" s="25">
        <f t="shared" si="42"/>
        <v>0</v>
      </c>
      <c r="AM75" s="25">
        <f t="shared" si="43"/>
        <v>0</v>
      </c>
      <c r="AN75" s="25">
        <f t="shared" si="44"/>
        <v>0</v>
      </c>
      <c r="AO75" s="10"/>
      <c r="AP75" s="12">
        <v>425035.04</v>
      </c>
      <c r="AQ75" s="12">
        <f t="shared" si="45"/>
        <v>0</v>
      </c>
      <c r="AR75" s="12">
        <f t="shared" si="46"/>
        <v>0</v>
      </c>
      <c r="AS75" s="241"/>
      <c r="AT75" s="242"/>
      <c r="AU75" s="241"/>
      <c r="AV75" s="241"/>
      <c r="AW75" s="243"/>
      <c r="AX75" s="242"/>
      <c r="AY75" s="242"/>
      <c r="AZ75" s="241">
        <v>0</v>
      </c>
      <c r="BA75" s="241">
        <v>0</v>
      </c>
      <c r="BB75" s="241">
        <v>0</v>
      </c>
      <c r="BC75" s="241">
        <v>0</v>
      </c>
      <c r="BD75" s="241">
        <v>0</v>
      </c>
      <c r="BE75" s="241">
        <v>0</v>
      </c>
      <c r="BF75" s="241"/>
      <c r="BG75" s="241">
        <v>3</v>
      </c>
      <c r="BH75" s="241">
        <v>0</v>
      </c>
      <c r="BI75" s="241">
        <v>49433.799999999988</v>
      </c>
      <c r="BJ75" s="241"/>
      <c r="BK75" s="241"/>
      <c r="BL75" s="241"/>
      <c r="BM75" s="241"/>
      <c r="BN75" s="294"/>
      <c r="BO75" s="294"/>
      <c r="BP75" s="294"/>
      <c r="BQ75" s="294"/>
      <c r="BR75" s="244"/>
      <c r="BS75" s="244"/>
      <c r="BT75" s="241"/>
      <c r="BU75" s="241"/>
      <c r="BV75" s="245"/>
      <c r="BW75" s="241">
        <v>0</v>
      </c>
      <c r="BX75" s="241">
        <v>387850</v>
      </c>
      <c r="BY75" s="241">
        <v>162458.93</v>
      </c>
      <c r="BZ75" s="241">
        <v>387850</v>
      </c>
      <c r="CA75" s="241">
        <v>162458.93</v>
      </c>
      <c r="CB75" s="242" t="s">
        <v>634</v>
      </c>
      <c r="CC75" s="247">
        <v>375601.24</v>
      </c>
      <c r="CD75" s="247">
        <v>227355.25</v>
      </c>
      <c r="CE75" s="247">
        <v>425035.04</v>
      </c>
      <c r="CF75" s="247">
        <v>0</v>
      </c>
    </row>
    <row r="76" spans="1:84" x14ac:dyDescent="0.25">
      <c r="A76" s="253" t="s">
        <v>785</v>
      </c>
      <c r="B76" s="254" t="s">
        <v>786</v>
      </c>
      <c r="C76" s="254" t="s">
        <v>655</v>
      </c>
      <c r="D76" s="233"/>
      <c r="E76" s="234">
        <v>1855.92</v>
      </c>
      <c r="F76" s="235">
        <v>1855.92</v>
      </c>
      <c r="G76" s="255">
        <f>'Jobs-Ops'!G76</f>
        <v>0</v>
      </c>
      <c r="H76" s="113">
        <f>'Jobs-Ops'!H76</f>
        <v>0</v>
      </c>
      <c r="I76" s="104"/>
      <c r="J76" s="237">
        <f t="shared" si="29"/>
        <v>1855.92</v>
      </c>
      <c r="K76" s="238"/>
      <c r="L76" s="239"/>
      <c r="M76" s="8">
        <v>777.55</v>
      </c>
      <c r="N76" s="240">
        <f t="shared" si="30"/>
        <v>777.55</v>
      </c>
      <c r="O76" s="71"/>
      <c r="P76" s="100"/>
      <c r="Q76" s="9">
        <f t="shared" si="31"/>
        <v>1078.3700000000001</v>
      </c>
      <c r="R76" s="9">
        <f t="shared" si="32"/>
        <v>1078.3700000000001</v>
      </c>
      <c r="S76" s="9">
        <f t="shared" si="33"/>
        <v>0</v>
      </c>
      <c r="T76" s="256">
        <v>46022</v>
      </c>
      <c r="U76" s="10"/>
      <c r="V76" s="23">
        <f t="shared" si="34"/>
        <v>1</v>
      </c>
      <c r="W76" s="11">
        <f t="shared" si="35"/>
        <v>1855.92</v>
      </c>
      <c r="X76" s="8">
        <v>777.55</v>
      </c>
      <c r="Y76" s="9">
        <f t="shared" si="36"/>
        <v>1078.3700000000001</v>
      </c>
      <c r="Z76" s="9">
        <f t="shared" si="37"/>
        <v>1078.3700000000001</v>
      </c>
      <c r="AA76" s="9">
        <f t="shared" si="38"/>
        <v>0</v>
      </c>
      <c r="AB76" s="10"/>
      <c r="AC76" s="24">
        <v>1</v>
      </c>
      <c r="AD76" s="11">
        <v>1855.92</v>
      </c>
      <c r="AE76" s="8">
        <v>777.55</v>
      </c>
      <c r="AF76" s="9">
        <f t="shared" si="39"/>
        <v>1078.3700000000001</v>
      </c>
      <c r="AG76" s="10"/>
      <c r="AH76" s="11">
        <f t="shared" si="40"/>
        <v>0</v>
      </c>
      <c r="AI76" s="8">
        <v>0</v>
      </c>
      <c r="AJ76" s="9">
        <f t="shared" si="41"/>
        <v>0</v>
      </c>
      <c r="AK76" s="10"/>
      <c r="AL76" s="25">
        <f t="shared" si="42"/>
        <v>0</v>
      </c>
      <c r="AM76" s="25">
        <f t="shared" si="43"/>
        <v>0</v>
      </c>
      <c r="AN76" s="25">
        <f t="shared" si="44"/>
        <v>0</v>
      </c>
      <c r="AO76" s="10"/>
      <c r="AP76" s="12">
        <v>1855.92</v>
      </c>
      <c r="AQ76" s="12">
        <f t="shared" si="45"/>
        <v>0</v>
      </c>
      <c r="AR76" s="12">
        <f t="shared" si="46"/>
        <v>0</v>
      </c>
      <c r="AS76" s="241"/>
      <c r="AT76" s="242"/>
      <c r="AU76" s="241"/>
      <c r="AV76" s="241"/>
      <c r="AW76" s="243"/>
      <c r="AX76" s="242"/>
      <c r="AY76" s="242"/>
      <c r="AZ76" s="241">
        <v>0</v>
      </c>
      <c r="BA76" s="241">
        <v>0</v>
      </c>
      <c r="BB76" s="241">
        <v>0</v>
      </c>
      <c r="BC76" s="241">
        <v>0</v>
      </c>
      <c r="BD76" s="241">
        <v>0</v>
      </c>
      <c r="BE76" s="241">
        <v>0</v>
      </c>
      <c r="BF76" s="241"/>
      <c r="BG76" s="241">
        <v>3</v>
      </c>
      <c r="BH76" s="241">
        <v>0</v>
      </c>
      <c r="BI76" s="241">
        <v>1078.3700000000001</v>
      </c>
      <c r="BJ76" s="241"/>
      <c r="BK76" s="241"/>
      <c r="BL76" s="241"/>
      <c r="BM76" s="241"/>
      <c r="BN76" s="294"/>
      <c r="BO76" s="294"/>
      <c r="BP76" s="294"/>
      <c r="BQ76" s="294"/>
      <c r="BR76" s="244"/>
      <c r="BS76" s="244"/>
      <c r="BT76" s="241"/>
      <c r="BU76" s="241"/>
      <c r="BV76" s="245"/>
      <c r="BW76" s="241">
        <v>0</v>
      </c>
      <c r="BX76" s="241">
        <v>1855.92</v>
      </c>
      <c r="BY76" s="241">
        <v>777.55</v>
      </c>
      <c r="BZ76" s="241">
        <v>1855.92</v>
      </c>
      <c r="CA76" s="241">
        <v>777.55</v>
      </c>
      <c r="CB76" s="242" t="s">
        <v>634</v>
      </c>
      <c r="CC76" s="247">
        <v>777.55</v>
      </c>
      <c r="CD76" s="247">
        <v>0</v>
      </c>
      <c r="CE76" s="247">
        <v>1855.92</v>
      </c>
      <c r="CF76" s="247">
        <v>0</v>
      </c>
    </row>
    <row r="77" spans="1:84" x14ac:dyDescent="0.25">
      <c r="A77" s="253" t="s">
        <v>787</v>
      </c>
      <c r="B77" s="254" t="s">
        <v>788</v>
      </c>
      <c r="C77" s="254" t="s">
        <v>655</v>
      </c>
      <c r="D77" s="233"/>
      <c r="E77" s="234">
        <v>2216.42</v>
      </c>
      <c r="F77" s="235">
        <v>2216.42</v>
      </c>
      <c r="G77" s="255">
        <f>'Jobs-Ops'!G77</f>
        <v>0</v>
      </c>
      <c r="H77" s="113">
        <f>'Jobs-Ops'!H77</f>
        <v>0</v>
      </c>
      <c r="I77" s="104"/>
      <c r="J77" s="237">
        <f t="shared" si="29"/>
        <v>2216.42</v>
      </c>
      <c r="K77" s="238"/>
      <c r="L77" s="239"/>
      <c r="M77" s="8">
        <v>1263.33</v>
      </c>
      <c r="N77" s="240">
        <f t="shared" si="30"/>
        <v>1263.33</v>
      </c>
      <c r="O77" s="71"/>
      <c r="P77" s="100"/>
      <c r="Q77" s="9">
        <f t="shared" si="31"/>
        <v>953.09000000000015</v>
      </c>
      <c r="R77" s="9">
        <f t="shared" si="32"/>
        <v>953.09000000000015</v>
      </c>
      <c r="S77" s="9">
        <f t="shared" si="33"/>
        <v>0</v>
      </c>
      <c r="T77" s="256">
        <v>46022</v>
      </c>
      <c r="U77" s="10"/>
      <c r="V77" s="23">
        <f t="shared" si="34"/>
        <v>1</v>
      </c>
      <c r="W77" s="11">
        <f t="shared" si="35"/>
        <v>2216.42</v>
      </c>
      <c r="X77" s="8">
        <v>1263.33</v>
      </c>
      <c r="Y77" s="9">
        <f t="shared" si="36"/>
        <v>953.09000000000015</v>
      </c>
      <c r="Z77" s="9">
        <f t="shared" si="37"/>
        <v>953.09000000000015</v>
      </c>
      <c r="AA77" s="9">
        <f t="shared" si="38"/>
        <v>0</v>
      </c>
      <c r="AB77" s="10"/>
      <c r="AC77" s="24">
        <v>1</v>
      </c>
      <c r="AD77" s="11">
        <v>2216.42</v>
      </c>
      <c r="AE77" s="8">
        <v>1263.33</v>
      </c>
      <c r="AF77" s="9">
        <f t="shared" si="39"/>
        <v>953.09000000000015</v>
      </c>
      <c r="AG77" s="10"/>
      <c r="AH77" s="11">
        <f t="shared" si="40"/>
        <v>0</v>
      </c>
      <c r="AI77" s="8">
        <v>0</v>
      </c>
      <c r="AJ77" s="9">
        <f t="shared" si="41"/>
        <v>0</v>
      </c>
      <c r="AK77" s="10"/>
      <c r="AL77" s="25">
        <f t="shared" si="42"/>
        <v>0</v>
      </c>
      <c r="AM77" s="25">
        <f t="shared" si="43"/>
        <v>0</v>
      </c>
      <c r="AN77" s="25">
        <f t="shared" si="44"/>
        <v>0</v>
      </c>
      <c r="AO77" s="10"/>
      <c r="AP77" s="12">
        <v>2216.42</v>
      </c>
      <c r="AQ77" s="12">
        <f t="shared" si="45"/>
        <v>0</v>
      </c>
      <c r="AR77" s="12">
        <f t="shared" si="46"/>
        <v>0</v>
      </c>
      <c r="AS77" s="241"/>
      <c r="AT77" s="242"/>
      <c r="AU77" s="241"/>
      <c r="AV77" s="241"/>
      <c r="AW77" s="243"/>
      <c r="AX77" s="242"/>
      <c r="AY77" s="242"/>
      <c r="AZ77" s="241">
        <v>0</v>
      </c>
      <c r="BA77" s="241">
        <v>0</v>
      </c>
      <c r="BB77" s="241">
        <v>0</v>
      </c>
      <c r="BC77" s="241">
        <v>0</v>
      </c>
      <c r="BD77" s="241">
        <v>0</v>
      </c>
      <c r="BE77" s="241">
        <v>0</v>
      </c>
      <c r="BF77" s="241"/>
      <c r="BG77" s="241">
        <v>3</v>
      </c>
      <c r="BH77" s="241">
        <v>0</v>
      </c>
      <c r="BI77" s="241">
        <v>953.09000000000015</v>
      </c>
      <c r="BJ77" s="241"/>
      <c r="BK77" s="241"/>
      <c r="BL77" s="241"/>
      <c r="BM77" s="241"/>
      <c r="BN77" s="294"/>
      <c r="BO77" s="294"/>
      <c r="BP77" s="294"/>
      <c r="BQ77" s="294"/>
      <c r="BR77" s="244"/>
      <c r="BS77" s="244"/>
      <c r="BT77" s="241"/>
      <c r="BU77" s="241"/>
      <c r="BV77" s="245"/>
      <c r="BW77" s="241">
        <v>0</v>
      </c>
      <c r="BX77" s="241">
        <v>2216.42</v>
      </c>
      <c r="BY77" s="241">
        <v>1263.33</v>
      </c>
      <c r="BZ77" s="241">
        <v>2216.42</v>
      </c>
      <c r="CA77" s="241">
        <v>1263.33</v>
      </c>
      <c r="CB77" s="242" t="s">
        <v>634</v>
      </c>
      <c r="CC77" s="247">
        <v>1263.33</v>
      </c>
      <c r="CD77" s="247">
        <v>0</v>
      </c>
      <c r="CE77" s="247">
        <v>2216.42</v>
      </c>
      <c r="CF77" s="247">
        <v>0</v>
      </c>
    </row>
    <row r="78" spans="1:84" x14ac:dyDescent="0.25">
      <c r="A78" s="253" t="s">
        <v>789</v>
      </c>
      <c r="B78" s="254" t="s">
        <v>790</v>
      </c>
      <c r="C78" s="254" t="s">
        <v>655</v>
      </c>
      <c r="D78" s="233"/>
      <c r="E78" s="234">
        <v>2540.42</v>
      </c>
      <c r="F78" s="235">
        <v>2540.42</v>
      </c>
      <c r="G78" s="255">
        <f>'Jobs-Ops'!G78</f>
        <v>0</v>
      </c>
      <c r="H78" s="113">
        <f>'Jobs-Ops'!H78</f>
        <v>0</v>
      </c>
      <c r="I78" s="104"/>
      <c r="J78" s="237">
        <f t="shared" si="29"/>
        <v>2540.42</v>
      </c>
      <c r="K78" s="238"/>
      <c r="L78" s="239"/>
      <c r="M78" s="8">
        <v>1602.33</v>
      </c>
      <c r="N78" s="240">
        <f t="shared" si="30"/>
        <v>1602.33</v>
      </c>
      <c r="O78" s="71"/>
      <c r="P78" s="100"/>
      <c r="Q78" s="9">
        <f t="shared" si="31"/>
        <v>938.09000000000015</v>
      </c>
      <c r="R78" s="9">
        <f t="shared" si="32"/>
        <v>938.09000000000015</v>
      </c>
      <c r="S78" s="9">
        <f t="shared" si="33"/>
        <v>0</v>
      </c>
      <c r="T78" s="256">
        <v>46022</v>
      </c>
      <c r="U78" s="10"/>
      <c r="V78" s="23">
        <f t="shared" si="34"/>
        <v>1</v>
      </c>
      <c r="W78" s="11">
        <f t="shared" si="35"/>
        <v>2540.42</v>
      </c>
      <c r="X78" s="8">
        <v>1602.33</v>
      </c>
      <c r="Y78" s="9">
        <f t="shared" si="36"/>
        <v>938.09000000000015</v>
      </c>
      <c r="Z78" s="9">
        <f t="shared" si="37"/>
        <v>938.09000000000015</v>
      </c>
      <c r="AA78" s="9">
        <f t="shared" si="38"/>
        <v>0</v>
      </c>
      <c r="AB78" s="10"/>
      <c r="AC78" s="24">
        <v>1</v>
      </c>
      <c r="AD78" s="11">
        <v>2540.42</v>
      </c>
      <c r="AE78" s="8">
        <v>1602.33</v>
      </c>
      <c r="AF78" s="9">
        <f t="shared" si="39"/>
        <v>938.09000000000015</v>
      </c>
      <c r="AG78" s="10"/>
      <c r="AH78" s="11">
        <f t="shared" si="40"/>
        <v>0</v>
      </c>
      <c r="AI78" s="8">
        <v>0</v>
      </c>
      <c r="AJ78" s="9">
        <f t="shared" si="41"/>
        <v>0</v>
      </c>
      <c r="AK78" s="10"/>
      <c r="AL78" s="25">
        <f t="shared" si="42"/>
        <v>0</v>
      </c>
      <c r="AM78" s="25">
        <f t="shared" si="43"/>
        <v>0</v>
      </c>
      <c r="AN78" s="25">
        <f t="shared" si="44"/>
        <v>0</v>
      </c>
      <c r="AO78" s="10"/>
      <c r="AP78" s="12">
        <v>2540.42</v>
      </c>
      <c r="AQ78" s="12">
        <f t="shared" si="45"/>
        <v>0</v>
      </c>
      <c r="AR78" s="12">
        <f t="shared" si="46"/>
        <v>0</v>
      </c>
      <c r="AS78" s="241"/>
      <c r="AT78" s="242"/>
      <c r="AU78" s="241"/>
      <c r="AV78" s="241"/>
      <c r="AW78" s="243"/>
      <c r="AX78" s="242"/>
      <c r="AY78" s="242"/>
      <c r="AZ78" s="241">
        <v>0</v>
      </c>
      <c r="BA78" s="241">
        <v>0</v>
      </c>
      <c r="BB78" s="241">
        <v>0</v>
      </c>
      <c r="BC78" s="241">
        <v>0</v>
      </c>
      <c r="BD78" s="241">
        <v>0</v>
      </c>
      <c r="BE78" s="241">
        <v>0</v>
      </c>
      <c r="BF78" s="241"/>
      <c r="BG78" s="241">
        <v>3</v>
      </c>
      <c r="BH78" s="241">
        <v>0</v>
      </c>
      <c r="BI78" s="241">
        <v>938.09000000000015</v>
      </c>
      <c r="BJ78" s="241"/>
      <c r="BK78" s="241"/>
      <c r="BL78" s="241"/>
      <c r="BM78" s="241"/>
      <c r="BN78" s="294"/>
      <c r="BO78" s="294"/>
      <c r="BP78" s="294"/>
      <c r="BQ78" s="294"/>
      <c r="BR78" s="244"/>
      <c r="BS78" s="244"/>
      <c r="BT78" s="241"/>
      <c r="BU78" s="241"/>
      <c r="BV78" s="245"/>
      <c r="BW78" s="241">
        <v>0</v>
      </c>
      <c r="BX78" s="241">
        <v>2540.42</v>
      </c>
      <c r="BY78" s="241">
        <v>1602.33</v>
      </c>
      <c r="BZ78" s="241">
        <v>2540.42</v>
      </c>
      <c r="CA78" s="241">
        <v>1602.33</v>
      </c>
      <c r="CB78" s="242" t="s">
        <v>634</v>
      </c>
      <c r="CC78" s="247">
        <v>1602.33</v>
      </c>
      <c r="CD78" s="247">
        <v>0</v>
      </c>
      <c r="CE78" s="247">
        <v>2540.42</v>
      </c>
      <c r="CF78" s="247">
        <v>0</v>
      </c>
    </row>
    <row r="79" spans="1:84" x14ac:dyDescent="0.25">
      <c r="A79" s="253" t="s">
        <v>791</v>
      </c>
      <c r="B79" s="254" t="s">
        <v>792</v>
      </c>
      <c r="C79" s="254" t="s">
        <v>655</v>
      </c>
      <c r="D79" s="233"/>
      <c r="E79" s="234">
        <v>15697.91</v>
      </c>
      <c r="F79" s="235">
        <v>15697.91</v>
      </c>
      <c r="G79" s="255">
        <f>'Jobs-Ops'!G79</f>
        <v>0</v>
      </c>
      <c r="H79" s="113">
        <f>'Jobs-Ops'!H79</f>
        <v>0</v>
      </c>
      <c r="I79" s="104"/>
      <c r="J79" s="237">
        <f t="shared" si="29"/>
        <v>15697.91</v>
      </c>
      <c r="K79" s="238"/>
      <c r="L79" s="239"/>
      <c r="M79" s="8">
        <v>13653.62</v>
      </c>
      <c r="N79" s="240">
        <f t="shared" si="30"/>
        <v>13653.62</v>
      </c>
      <c r="O79" s="71"/>
      <c r="P79" s="100"/>
      <c r="Q79" s="9">
        <f t="shared" si="31"/>
        <v>2044.2899999999991</v>
      </c>
      <c r="R79" s="9">
        <f t="shared" si="32"/>
        <v>2044.2899999999991</v>
      </c>
      <c r="S79" s="9">
        <f t="shared" si="33"/>
        <v>0</v>
      </c>
      <c r="T79" s="256">
        <v>46022</v>
      </c>
      <c r="U79" s="10"/>
      <c r="V79" s="23">
        <f t="shared" si="34"/>
        <v>1</v>
      </c>
      <c r="W79" s="11">
        <f t="shared" si="35"/>
        <v>15697.91</v>
      </c>
      <c r="X79" s="8">
        <v>13653.62</v>
      </c>
      <c r="Y79" s="9">
        <f t="shared" si="36"/>
        <v>2044.2899999999991</v>
      </c>
      <c r="Z79" s="9">
        <f t="shared" si="37"/>
        <v>2044.2899999999991</v>
      </c>
      <c r="AA79" s="9">
        <f t="shared" si="38"/>
        <v>0</v>
      </c>
      <c r="AB79" s="10"/>
      <c r="AC79" s="24">
        <v>1</v>
      </c>
      <c r="AD79" s="11">
        <v>15697.91</v>
      </c>
      <c r="AE79" s="8">
        <v>13653.62</v>
      </c>
      <c r="AF79" s="9">
        <f t="shared" si="39"/>
        <v>2044.2899999999991</v>
      </c>
      <c r="AG79" s="10"/>
      <c r="AH79" s="11">
        <f t="shared" si="40"/>
        <v>0</v>
      </c>
      <c r="AI79" s="8">
        <v>0</v>
      </c>
      <c r="AJ79" s="9">
        <f t="shared" si="41"/>
        <v>0</v>
      </c>
      <c r="AK79" s="10"/>
      <c r="AL79" s="25">
        <f t="shared" si="42"/>
        <v>0</v>
      </c>
      <c r="AM79" s="25">
        <f t="shared" si="43"/>
        <v>0</v>
      </c>
      <c r="AN79" s="25">
        <f t="shared" si="44"/>
        <v>0</v>
      </c>
      <c r="AO79" s="10"/>
      <c r="AP79" s="12">
        <v>15697.91</v>
      </c>
      <c r="AQ79" s="12">
        <f t="shared" si="45"/>
        <v>0</v>
      </c>
      <c r="AR79" s="12">
        <f t="shared" si="46"/>
        <v>0</v>
      </c>
      <c r="AS79" s="241"/>
      <c r="AT79" s="242"/>
      <c r="AU79" s="241"/>
      <c r="AV79" s="241"/>
      <c r="AW79" s="243"/>
      <c r="AX79" s="242"/>
      <c r="AY79" s="242"/>
      <c r="AZ79" s="241">
        <v>0</v>
      </c>
      <c r="BA79" s="241">
        <v>0</v>
      </c>
      <c r="BB79" s="241">
        <v>0</v>
      </c>
      <c r="BC79" s="241">
        <v>0</v>
      </c>
      <c r="BD79" s="241">
        <v>0</v>
      </c>
      <c r="BE79" s="241">
        <v>0</v>
      </c>
      <c r="BF79" s="241"/>
      <c r="BG79" s="241">
        <v>3</v>
      </c>
      <c r="BH79" s="241">
        <v>0</v>
      </c>
      <c r="BI79" s="241">
        <v>2044.2899999999991</v>
      </c>
      <c r="BJ79" s="241"/>
      <c r="BK79" s="241"/>
      <c r="BL79" s="241"/>
      <c r="BM79" s="241"/>
      <c r="BN79" s="294"/>
      <c r="BO79" s="294"/>
      <c r="BP79" s="294"/>
      <c r="BQ79" s="294"/>
      <c r="BR79" s="244"/>
      <c r="BS79" s="244"/>
      <c r="BT79" s="241"/>
      <c r="BU79" s="241"/>
      <c r="BV79" s="245"/>
      <c r="BW79" s="241">
        <v>0</v>
      </c>
      <c r="BX79" s="241">
        <v>15697.91</v>
      </c>
      <c r="BY79" s="241">
        <v>13653.62</v>
      </c>
      <c r="BZ79" s="241">
        <v>15697.91</v>
      </c>
      <c r="CA79" s="241">
        <v>13653.62</v>
      </c>
      <c r="CB79" s="242" t="s">
        <v>634</v>
      </c>
      <c r="CC79" s="247">
        <v>13653.62</v>
      </c>
      <c r="CD79" s="247">
        <v>0</v>
      </c>
      <c r="CE79" s="247">
        <v>15697.91</v>
      </c>
      <c r="CF79" s="247">
        <v>0</v>
      </c>
    </row>
    <row r="80" spans="1:84" x14ac:dyDescent="0.25">
      <c r="A80" s="253" t="s">
        <v>793</v>
      </c>
      <c r="B80" s="254" t="s">
        <v>794</v>
      </c>
      <c r="C80" s="254" t="s">
        <v>655</v>
      </c>
      <c r="D80" s="233"/>
      <c r="E80" s="234">
        <v>1760.42</v>
      </c>
      <c r="F80" s="235">
        <v>1760.42</v>
      </c>
      <c r="G80" s="255">
        <f>'Jobs-Ops'!G80</f>
        <v>0</v>
      </c>
      <c r="H80" s="113">
        <f>'Jobs-Ops'!H80</f>
        <v>0</v>
      </c>
      <c r="I80" s="104"/>
      <c r="J80" s="237">
        <f t="shared" si="29"/>
        <v>1760.42</v>
      </c>
      <c r="K80" s="238"/>
      <c r="L80" s="239"/>
      <c r="M80" s="8">
        <v>889.64</v>
      </c>
      <c r="N80" s="240">
        <f t="shared" si="30"/>
        <v>889.64</v>
      </c>
      <c r="O80" s="71"/>
      <c r="P80" s="100"/>
      <c r="Q80" s="9">
        <f t="shared" si="31"/>
        <v>870.78000000000009</v>
      </c>
      <c r="R80" s="9">
        <f t="shared" si="32"/>
        <v>870.78000000000009</v>
      </c>
      <c r="S80" s="9">
        <f t="shared" si="33"/>
        <v>0</v>
      </c>
      <c r="T80" s="256">
        <v>46022</v>
      </c>
      <c r="U80" s="10"/>
      <c r="V80" s="23">
        <f t="shared" si="34"/>
        <v>1</v>
      </c>
      <c r="W80" s="11">
        <f t="shared" si="35"/>
        <v>1760.42</v>
      </c>
      <c r="X80" s="8">
        <v>889.64</v>
      </c>
      <c r="Y80" s="9">
        <f t="shared" si="36"/>
        <v>870.78000000000009</v>
      </c>
      <c r="Z80" s="9">
        <f t="shared" si="37"/>
        <v>870.78000000000009</v>
      </c>
      <c r="AA80" s="9">
        <f t="shared" si="38"/>
        <v>0</v>
      </c>
      <c r="AB80" s="10"/>
      <c r="AC80" s="24">
        <v>1</v>
      </c>
      <c r="AD80" s="11">
        <v>1760.42</v>
      </c>
      <c r="AE80" s="8">
        <v>889.64</v>
      </c>
      <c r="AF80" s="9">
        <f t="shared" si="39"/>
        <v>870.78000000000009</v>
      </c>
      <c r="AG80" s="10"/>
      <c r="AH80" s="11">
        <f t="shared" si="40"/>
        <v>0</v>
      </c>
      <c r="AI80" s="8">
        <v>0</v>
      </c>
      <c r="AJ80" s="9">
        <f t="shared" si="41"/>
        <v>0</v>
      </c>
      <c r="AK80" s="10"/>
      <c r="AL80" s="25">
        <f t="shared" si="42"/>
        <v>0</v>
      </c>
      <c r="AM80" s="25">
        <f t="shared" si="43"/>
        <v>0</v>
      </c>
      <c r="AN80" s="25">
        <f t="shared" si="44"/>
        <v>0</v>
      </c>
      <c r="AO80" s="10"/>
      <c r="AP80" s="12">
        <v>1760.42</v>
      </c>
      <c r="AQ80" s="12">
        <f t="shared" si="45"/>
        <v>0</v>
      </c>
      <c r="AR80" s="12">
        <f t="shared" si="46"/>
        <v>0</v>
      </c>
      <c r="AS80" s="241"/>
      <c r="AT80" s="242"/>
      <c r="AU80" s="241"/>
      <c r="AV80" s="241"/>
      <c r="AW80" s="243"/>
      <c r="AX80" s="242"/>
      <c r="AY80" s="242"/>
      <c r="AZ80" s="241">
        <v>0</v>
      </c>
      <c r="BA80" s="241">
        <v>0</v>
      </c>
      <c r="BB80" s="241">
        <v>0</v>
      </c>
      <c r="BC80" s="241">
        <v>0</v>
      </c>
      <c r="BD80" s="241">
        <v>0</v>
      </c>
      <c r="BE80" s="241">
        <v>0</v>
      </c>
      <c r="BF80" s="241"/>
      <c r="BG80" s="241">
        <v>3</v>
      </c>
      <c r="BH80" s="241">
        <v>0</v>
      </c>
      <c r="BI80" s="241">
        <v>870.78000000000009</v>
      </c>
      <c r="BJ80" s="241"/>
      <c r="BK80" s="241"/>
      <c r="BL80" s="241"/>
      <c r="BM80" s="241"/>
      <c r="BN80" s="294"/>
      <c r="BO80" s="294"/>
      <c r="BP80" s="294"/>
      <c r="BQ80" s="294"/>
      <c r="BR80" s="244"/>
      <c r="BS80" s="244"/>
      <c r="BT80" s="241"/>
      <c r="BU80" s="241"/>
      <c r="BV80" s="245"/>
      <c r="BW80" s="241">
        <v>0</v>
      </c>
      <c r="BX80" s="241">
        <v>1760.42</v>
      </c>
      <c r="BY80" s="241">
        <v>889.64</v>
      </c>
      <c r="BZ80" s="241">
        <v>1760.42</v>
      </c>
      <c r="CA80" s="241">
        <v>889.64</v>
      </c>
      <c r="CB80" s="242" t="s">
        <v>634</v>
      </c>
      <c r="CC80" s="247">
        <v>889.64</v>
      </c>
      <c r="CD80" s="247">
        <v>0</v>
      </c>
      <c r="CE80" s="247">
        <v>1760.42</v>
      </c>
      <c r="CF80" s="247">
        <v>0</v>
      </c>
    </row>
    <row r="81" spans="1:84" x14ac:dyDescent="0.25">
      <c r="A81" s="253" t="s">
        <v>795</v>
      </c>
      <c r="B81" s="254" t="s">
        <v>796</v>
      </c>
      <c r="C81" s="254" t="s">
        <v>658</v>
      </c>
      <c r="D81" s="233"/>
      <c r="E81" s="234">
        <v>0</v>
      </c>
      <c r="F81" s="235">
        <v>0</v>
      </c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>
        <v>1262951.6499999999</v>
      </c>
      <c r="N81" s="240">
        <f t="shared" si="30"/>
        <v>1262951.6499999999</v>
      </c>
      <c r="O81" s="71"/>
      <c r="P81" s="100"/>
      <c r="Q81" s="9">
        <f t="shared" si="31"/>
        <v>-1262951.6499999999</v>
      </c>
      <c r="R81" s="9">
        <f t="shared" si="32"/>
        <v>-1000983.54</v>
      </c>
      <c r="S81" s="9">
        <f t="shared" si="33"/>
        <v>-261968.10999999987</v>
      </c>
      <c r="T81" s="256">
        <v>46022</v>
      </c>
      <c r="U81" s="10"/>
      <c r="V81" s="23">
        <f t="shared" si="34"/>
        <v>1</v>
      </c>
      <c r="W81" s="11">
        <f t="shared" si="35"/>
        <v>0</v>
      </c>
      <c r="X81" s="8">
        <v>1262951.6499999999</v>
      </c>
      <c r="Y81" s="9">
        <f t="shared" si="36"/>
        <v>-1262951.6499999999</v>
      </c>
      <c r="Z81" s="9">
        <f t="shared" si="37"/>
        <v>-1000983.54</v>
      </c>
      <c r="AA81" s="9">
        <f t="shared" si="38"/>
        <v>-261968.10999999987</v>
      </c>
      <c r="AB81" s="10"/>
      <c r="AC81" s="24">
        <v>0</v>
      </c>
      <c r="AD81" s="11">
        <v>0</v>
      </c>
      <c r="AE81" s="8">
        <v>701.6</v>
      </c>
      <c r="AF81" s="9">
        <f t="shared" si="39"/>
        <v>-701.6</v>
      </c>
      <c r="AG81" s="10"/>
      <c r="AH81" s="11">
        <f t="shared" si="40"/>
        <v>0</v>
      </c>
      <c r="AI81" s="8">
        <v>1262250.05</v>
      </c>
      <c r="AJ81" s="9">
        <f t="shared" si="41"/>
        <v>-1262250.0499999998</v>
      </c>
      <c r="AK81" s="10"/>
      <c r="AL81" s="25">
        <f t="shared" si="42"/>
        <v>0</v>
      </c>
      <c r="AM81" s="25">
        <f t="shared" si="43"/>
        <v>0</v>
      </c>
      <c r="AN81" s="25">
        <f t="shared" si="44"/>
        <v>0</v>
      </c>
      <c r="AO81" s="10"/>
      <c r="AP81" s="12">
        <v>0</v>
      </c>
      <c r="AQ81" s="12">
        <f t="shared" si="45"/>
        <v>0</v>
      </c>
      <c r="AR81" s="12">
        <f t="shared" si="46"/>
        <v>0</v>
      </c>
      <c r="AS81" s="241"/>
      <c r="AT81" s="242"/>
      <c r="AU81" s="241"/>
      <c r="AV81" s="241"/>
      <c r="AW81" s="243"/>
      <c r="AX81" s="242"/>
      <c r="AY81" s="242"/>
      <c r="AZ81" s="241">
        <v>0</v>
      </c>
      <c r="BA81" s="241">
        <v>0</v>
      </c>
      <c r="BB81" s="241">
        <v>0</v>
      </c>
      <c r="BC81" s="241">
        <v>0</v>
      </c>
      <c r="BD81" s="241">
        <v>0</v>
      </c>
      <c r="BE81" s="241">
        <v>0</v>
      </c>
      <c r="BF81" s="241"/>
      <c r="BG81" s="241">
        <v>3</v>
      </c>
      <c r="BH81" s="241">
        <v>0</v>
      </c>
      <c r="BI81" s="241">
        <v>-1000983.54</v>
      </c>
      <c r="BJ81" s="241"/>
      <c r="BK81" s="241"/>
      <c r="BL81" s="241"/>
      <c r="BM81" s="241"/>
      <c r="BN81" s="294"/>
      <c r="BO81" s="294"/>
      <c r="BP81" s="294"/>
      <c r="BQ81" s="294"/>
      <c r="BR81" s="244"/>
      <c r="BS81" s="244"/>
      <c r="BT81" s="241"/>
      <c r="BU81" s="241"/>
      <c r="BV81" s="245"/>
      <c r="BW81" s="241">
        <v>0</v>
      </c>
      <c r="BX81" s="241">
        <v>701.6</v>
      </c>
      <c r="BY81" s="241">
        <v>0</v>
      </c>
      <c r="BZ81" s="241">
        <v>701.6</v>
      </c>
      <c r="CA81" s="241">
        <v>0</v>
      </c>
      <c r="CB81" s="242" t="s">
        <v>634</v>
      </c>
      <c r="CC81" s="247">
        <v>1262951.6499999999</v>
      </c>
      <c r="CD81" s="247">
        <v>1262250.05</v>
      </c>
      <c r="CE81" s="247">
        <v>0</v>
      </c>
      <c r="CF81" s="247">
        <v>0</v>
      </c>
    </row>
    <row r="82" spans="1:84" x14ac:dyDescent="0.25">
      <c r="A82" s="253" t="s">
        <v>797</v>
      </c>
      <c r="B82" s="254" t="s">
        <v>798</v>
      </c>
      <c r="C82" s="254" t="s">
        <v>658</v>
      </c>
      <c r="D82" s="233"/>
      <c r="E82" s="234">
        <v>0</v>
      </c>
      <c r="F82" s="235">
        <v>0</v>
      </c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>
        <v>586182.6</v>
      </c>
      <c r="N82" s="240">
        <f t="shared" si="30"/>
        <v>586182.6</v>
      </c>
      <c r="O82" s="71"/>
      <c r="P82" s="100"/>
      <c r="Q82" s="9">
        <f t="shared" si="31"/>
        <v>-586182.6</v>
      </c>
      <c r="R82" s="9">
        <f t="shared" si="32"/>
        <v>-462255.27</v>
      </c>
      <c r="S82" s="9">
        <f t="shared" si="33"/>
        <v>-123927.32999999996</v>
      </c>
      <c r="T82" s="256">
        <v>46022</v>
      </c>
      <c r="U82" s="10"/>
      <c r="V82" s="23">
        <f t="shared" si="34"/>
        <v>1</v>
      </c>
      <c r="W82" s="11">
        <f t="shared" si="35"/>
        <v>0</v>
      </c>
      <c r="X82" s="8">
        <v>586182.6</v>
      </c>
      <c r="Y82" s="9">
        <f t="shared" si="36"/>
        <v>-586182.6</v>
      </c>
      <c r="Z82" s="9">
        <f t="shared" si="37"/>
        <v>-462255.27</v>
      </c>
      <c r="AA82" s="9">
        <f t="shared" si="38"/>
        <v>-123927.32999999996</v>
      </c>
      <c r="AB82" s="10"/>
      <c r="AC82" s="24">
        <v>0</v>
      </c>
      <c r="AD82" s="11">
        <v>0</v>
      </c>
      <c r="AE82" s="8">
        <v>0</v>
      </c>
      <c r="AF82" s="9">
        <f t="shared" si="39"/>
        <v>0</v>
      </c>
      <c r="AG82" s="10"/>
      <c r="AH82" s="11">
        <f t="shared" si="40"/>
        <v>0</v>
      </c>
      <c r="AI82" s="8">
        <v>586182.6</v>
      </c>
      <c r="AJ82" s="9">
        <f t="shared" si="41"/>
        <v>-586182.6</v>
      </c>
      <c r="AK82" s="10"/>
      <c r="AL82" s="25">
        <f t="shared" si="42"/>
        <v>0</v>
      </c>
      <c r="AM82" s="25">
        <f t="shared" si="43"/>
        <v>0</v>
      </c>
      <c r="AN82" s="25">
        <f t="shared" si="44"/>
        <v>0</v>
      </c>
      <c r="AO82" s="10"/>
      <c r="AP82" s="12">
        <v>0</v>
      </c>
      <c r="AQ82" s="12">
        <f t="shared" si="45"/>
        <v>0</v>
      </c>
      <c r="AR82" s="12">
        <f t="shared" si="46"/>
        <v>0</v>
      </c>
      <c r="AS82" s="241"/>
      <c r="AT82" s="242"/>
      <c r="AU82" s="241"/>
      <c r="AV82" s="241"/>
      <c r="AW82" s="243"/>
      <c r="AX82" s="242"/>
      <c r="AY82" s="242"/>
      <c r="AZ82" s="241">
        <v>0</v>
      </c>
      <c r="BA82" s="241">
        <v>0</v>
      </c>
      <c r="BB82" s="241">
        <v>0</v>
      </c>
      <c r="BC82" s="241">
        <v>0</v>
      </c>
      <c r="BD82" s="241">
        <v>0</v>
      </c>
      <c r="BE82" s="241">
        <v>0</v>
      </c>
      <c r="BF82" s="241"/>
      <c r="BG82" s="241">
        <v>3</v>
      </c>
      <c r="BH82" s="241">
        <v>0</v>
      </c>
      <c r="BI82" s="241">
        <v>-462255.27</v>
      </c>
      <c r="BJ82" s="241"/>
      <c r="BK82" s="241"/>
      <c r="BL82" s="241"/>
      <c r="BM82" s="241"/>
      <c r="BN82" s="294"/>
      <c r="BO82" s="294"/>
      <c r="BP82" s="294"/>
      <c r="BQ82" s="294"/>
      <c r="BR82" s="244"/>
      <c r="BS82" s="244"/>
      <c r="BT82" s="241"/>
      <c r="BU82" s="241"/>
      <c r="BV82" s="245"/>
      <c r="BW82" s="241">
        <v>0</v>
      </c>
      <c r="BX82" s="241">
        <v>0</v>
      </c>
      <c r="BY82" s="241">
        <v>0</v>
      </c>
      <c r="BZ82" s="241">
        <v>0</v>
      </c>
      <c r="CA82" s="241">
        <v>0</v>
      </c>
      <c r="CB82" s="242" t="s">
        <v>634</v>
      </c>
      <c r="CC82" s="247">
        <v>586182.6</v>
      </c>
      <c r="CD82" s="247">
        <v>586182.6</v>
      </c>
      <c r="CE82" s="247">
        <v>0</v>
      </c>
      <c r="CF82" s="247">
        <v>0</v>
      </c>
    </row>
    <row r="83" spans="1:84" x14ac:dyDescent="0.25">
      <c r="A83" s="253" t="s">
        <v>799</v>
      </c>
      <c r="B83" s="254" t="s">
        <v>800</v>
      </c>
      <c r="C83" s="254" t="s">
        <v>764</v>
      </c>
      <c r="D83" s="233"/>
      <c r="E83" s="234">
        <v>46890</v>
      </c>
      <c r="F83" s="235">
        <v>46890</v>
      </c>
      <c r="G83" s="255">
        <f>'Jobs-Ops'!G83</f>
        <v>0</v>
      </c>
      <c r="H83" s="113">
        <f>'Jobs-Ops'!H83</f>
        <v>0</v>
      </c>
      <c r="I83" s="104"/>
      <c r="J83" s="237">
        <f t="shared" si="29"/>
        <v>46890</v>
      </c>
      <c r="K83" s="238"/>
      <c r="L83" s="239"/>
      <c r="M83" s="8">
        <v>33665.49</v>
      </c>
      <c r="N83" s="240">
        <f t="shared" si="30"/>
        <v>33665.49</v>
      </c>
      <c r="O83" s="71"/>
      <c r="P83" s="100"/>
      <c r="Q83" s="9">
        <f t="shared" si="31"/>
        <v>13224.510000000002</v>
      </c>
      <c r="R83" s="9">
        <f t="shared" si="32"/>
        <v>12975.55</v>
      </c>
      <c r="S83" s="9">
        <f t="shared" si="33"/>
        <v>248.96000000000276</v>
      </c>
      <c r="T83" s="256">
        <v>46022</v>
      </c>
      <c r="U83" s="10"/>
      <c r="V83" s="23">
        <f t="shared" si="34"/>
        <v>0.59367768002188592</v>
      </c>
      <c r="W83" s="11">
        <f t="shared" si="35"/>
        <v>27837.546416226232</v>
      </c>
      <c r="X83" s="8">
        <v>19986.45</v>
      </c>
      <c r="Y83" s="9">
        <f t="shared" si="36"/>
        <v>7851.0964162262317</v>
      </c>
      <c r="Z83" s="9">
        <f t="shared" si="37"/>
        <v>12975.55</v>
      </c>
      <c r="AA83" s="9">
        <f t="shared" si="38"/>
        <v>-5124.4535837737676</v>
      </c>
      <c r="AB83" s="10"/>
      <c r="AC83" s="24">
        <v>0</v>
      </c>
      <c r="AD83" s="11">
        <v>0</v>
      </c>
      <c r="AE83" s="8">
        <v>0</v>
      </c>
      <c r="AF83" s="9">
        <f t="shared" si="39"/>
        <v>0</v>
      </c>
      <c r="AG83" s="10"/>
      <c r="AH83" s="11">
        <f t="shared" si="40"/>
        <v>27837.546416226232</v>
      </c>
      <c r="AI83" s="8">
        <v>19986.45</v>
      </c>
      <c r="AJ83" s="9">
        <f t="shared" si="41"/>
        <v>7851.0964162262317</v>
      </c>
      <c r="AK83" s="10"/>
      <c r="AL83" s="25">
        <f t="shared" si="42"/>
        <v>19052.453583773768</v>
      </c>
      <c r="AM83" s="25">
        <f t="shared" si="43"/>
        <v>13679.039999999997</v>
      </c>
      <c r="AN83" s="25">
        <f t="shared" si="44"/>
        <v>5373.4135837737704</v>
      </c>
      <c r="AO83" s="10"/>
      <c r="AP83" s="12">
        <v>32962</v>
      </c>
      <c r="AQ83" s="12" t="str">
        <f t="shared" si="45"/>
        <v xml:space="preserve"> </v>
      </c>
      <c r="AR83" s="12">
        <f t="shared" si="46"/>
        <v>5124.4535837737676</v>
      </c>
      <c r="AS83" s="241"/>
      <c r="AT83" s="242"/>
      <c r="AU83" s="241"/>
      <c r="AV83" s="241"/>
      <c r="AW83" s="243"/>
      <c r="AX83" s="242"/>
      <c r="AY83" s="242"/>
      <c r="AZ83" s="241">
        <v>0</v>
      </c>
      <c r="BA83" s="241">
        <v>0</v>
      </c>
      <c r="BB83" s="241">
        <v>0</v>
      </c>
      <c r="BC83" s="241">
        <v>0</v>
      </c>
      <c r="BD83" s="241">
        <v>0</v>
      </c>
      <c r="BE83" s="241">
        <v>0</v>
      </c>
      <c r="BF83" s="241"/>
      <c r="BG83" s="241">
        <v>3</v>
      </c>
      <c r="BH83" s="241">
        <v>0</v>
      </c>
      <c r="BI83" s="241">
        <v>12975.55</v>
      </c>
      <c r="BJ83" s="241"/>
      <c r="BK83" s="241"/>
      <c r="BL83" s="241"/>
      <c r="BM83" s="241"/>
      <c r="BN83" s="294"/>
      <c r="BO83" s="294"/>
      <c r="BP83" s="294"/>
      <c r="BQ83" s="294"/>
      <c r="BR83" s="244"/>
      <c r="BS83" s="244"/>
      <c r="BT83" s="241"/>
      <c r="BU83" s="241"/>
      <c r="BV83" s="245"/>
      <c r="BW83" s="241">
        <v>0</v>
      </c>
      <c r="BX83" s="241">
        <v>0</v>
      </c>
      <c r="BY83" s="241">
        <v>0</v>
      </c>
      <c r="BZ83" s="241">
        <v>0</v>
      </c>
      <c r="CA83" s="241">
        <v>0</v>
      </c>
      <c r="CB83" s="242" t="s">
        <v>634</v>
      </c>
      <c r="CC83" s="247">
        <v>19986.45</v>
      </c>
      <c r="CD83" s="247">
        <v>19986.45</v>
      </c>
      <c r="CE83" s="247">
        <v>32962</v>
      </c>
      <c r="CF83" s="247">
        <v>0</v>
      </c>
    </row>
    <row r="84" spans="1:84" x14ac:dyDescent="0.25">
      <c r="A84" s="253" t="s">
        <v>801</v>
      </c>
      <c r="B84" s="254" t="s">
        <v>802</v>
      </c>
      <c r="C84" s="254" t="s">
        <v>642</v>
      </c>
      <c r="D84" s="233"/>
      <c r="E84" s="234">
        <v>8232.73</v>
      </c>
      <c r="F84" s="235">
        <v>8232.73</v>
      </c>
      <c r="G84" s="255">
        <f>'Jobs-Ops'!G84</f>
        <v>0</v>
      </c>
      <c r="H84" s="113">
        <f>'Jobs-Ops'!H84</f>
        <v>0</v>
      </c>
      <c r="I84" s="104"/>
      <c r="J84" s="237">
        <f t="shared" si="29"/>
        <v>8232.73</v>
      </c>
      <c r="K84" s="238"/>
      <c r="L84" s="239"/>
      <c r="M84" s="8">
        <v>4545.4799999999996</v>
      </c>
      <c r="N84" s="240">
        <f t="shared" si="30"/>
        <v>4545.4799999999996</v>
      </c>
      <c r="O84" s="71"/>
      <c r="P84" s="100"/>
      <c r="Q84" s="9">
        <f t="shared" si="31"/>
        <v>3687.25</v>
      </c>
      <c r="R84" s="9">
        <f t="shared" si="32"/>
        <v>3687.25</v>
      </c>
      <c r="S84" s="9">
        <f t="shared" si="33"/>
        <v>0</v>
      </c>
      <c r="T84" s="256">
        <v>46022</v>
      </c>
      <c r="U84" s="10"/>
      <c r="V84" s="23">
        <f t="shared" si="34"/>
        <v>1</v>
      </c>
      <c r="W84" s="11">
        <f t="shared" si="35"/>
        <v>8232.73</v>
      </c>
      <c r="X84" s="8">
        <v>4545.4799999999996</v>
      </c>
      <c r="Y84" s="9">
        <f t="shared" si="36"/>
        <v>3687.25</v>
      </c>
      <c r="Z84" s="9">
        <f t="shared" si="37"/>
        <v>3687.25</v>
      </c>
      <c r="AA84" s="9">
        <f t="shared" si="38"/>
        <v>0</v>
      </c>
      <c r="AB84" s="10"/>
      <c r="AC84" s="24">
        <v>0</v>
      </c>
      <c r="AD84" s="11">
        <v>0</v>
      </c>
      <c r="AE84" s="8">
        <v>0</v>
      </c>
      <c r="AF84" s="9">
        <f t="shared" si="39"/>
        <v>0</v>
      </c>
      <c r="AG84" s="10"/>
      <c r="AH84" s="11">
        <f t="shared" si="40"/>
        <v>8232.73</v>
      </c>
      <c r="AI84" s="8">
        <v>4545.4799999999996</v>
      </c>
      <c r="AJ84" s="9">
        <f t="shared" si="41"/>
        <v>3687.25</v>
      </c>
      <c r="AK84" s="10"/>
      <c r="AL84" s="25">
        <f t="shared" si="42"/>
        <v>0</v>
      </c>
      <c r="AM84" s="25">
        <f t="shared" si="43"/>
        <v>0</v>
      </c>
      <c r="AN84" s="25">
        <f t="shared" si="44"/>
        <v>0</v>
      </c>
      <c r="AO84" s="10"/>
      <c r="AP84" s="12">
        <v>8232.73</v>
      </c>
      <c r="AQ84" s="12">
        <f t="shared" si="45"/>
        <v>0</v>
      </c>
      <c r="AR84" s="12">
        <f t="shared" si="46"/>
        <v>0</v>
      </c>
      <c r="AS84" s="241"/>
      <c r="AT84" s="242"/>
      <c r="AU84" s="241"/>
      <c r="AV84" s="241"/>
      <c r="AW84" s="243"/>
      <c r="AX84" s="242"/>
      <c r="AY84" s="242"/>
      <c r="AZ84" s="241">
        <v>0</v>
      </c>
      <c r="BA84" s="241">
        <v>0</v>
      </c>
      <c r="BB84" s="241">
        <v>0</v>
      </c>
      <c r="BC84" s="241">
        <v>0</v>
      </c>
      <c r="BD84" s="241">
        <v>0</v>
      </c>
      <c r="BE84" s="241">
        <v>0</v>
      </c>
      <c r="BF84" s="241"/>
      <c r="BG84" s="241">
        <v>3</v>
      </c>
      <c r="BH84" s="241">
        <v>0</v>
      </c>
      <c r="BI84" s="241">
        <v>3687.25</v>
      </c>
      <c r="BJ84" s="241"/>
      <c r="BK84" s="241"/>
      <c r="BL84" s="241"/>
      <c r="BM84" s="241"/>
      <c r="BN84" s="294"/>
      <c r="BO84" s="294"/>
      <c r="BP84" s="294"/>
      <c r="BQ84" s="294"/>
      <c r="BR84" s="244"/>
      <c r="BS84" s="244"/>
      <c r="BT84" s="241"/>
      <c r="BU84" s="241"/>
      <c r="BV84" s="245"/>
      <c r="BW84" s="241">
        <v>0</v>
      </c>
      <c r="BX84" s="241">
        <v>0</v>
      </c>
      <c r="BY84" s="241">
        <v>0</v>
      </c>
      <c r="BZ84" s="241">
        <v>0</v>
      </c>
      <c r="CA84" s="241">
        <v>0</v>
      </c>
      <c r="CB84" s="242" t="s">
        <v>634</v>
      </c>
      <c r="CC84" s="247">
        <v>4545.4799999999996</v>
      </c>
      <c r="CD84" s="247">
        <v>4545.4799999999996</v>
      </c>
      <c r="CE84" s="247">
        <v>8232.73</v>
      </c>
      <c r="CF84" s="247">
        <v>0</v>
      </c>
    </row>
    <row r="85" spans="1:84" x14ac:dyDescent="0.25">
      <c r="A85" s="253" t="s">
        <v>803</v>
      </c>
      <c r="B85" s="254" t="s">
        <v>804</v>
      </c>
      <c r="C85" s="254" t="s">
        <v>655</v>
      </c>
      <c r="D85" s="233"/>
      <c r="E85" s="234">
        <v>41679.769999999997</v>
      </c>
      <c r="F85" s="235">
        <v>41679.769999999997</v>
      </c>
      <c r="G85" s="255">
        <f>'Jobs-Ops'!G85</f>
        <v>0</v>
      </c>
      <c r="H85" s="113">
        <f>'Jobs-Ops'!H85</f>
        <v>0</v>
      </c>
      <c r="I85" s="104"/>
      <c r="J85" s="237">
        <f t="shared" si="29"/>
        <v>41679.769999999997</v>
      </c>
      <c r="K85" s="238"/>
      <c r="L85" s="239"/>
      <c r="M85" s="8">
        <v>36111.949999999997</v>
      </c>
      <c r="N85" s="240">
        <f t="shared" si="30"/>
        <v>36111.949999999997</v>
      </c>
      <c r="O85" s="71"/>
      <c r="P85" s="100"/>
      <c r="Q85" s="9">
        <f t="shared" si="31"/>
        <v>5567.82</v>
      </c>
      <c r="R85" s="9">
        <f t="shared" si="32"/>
        <v>5567.82</v>
      </c>
      <c r="S85" s="9">
        <f t="shared" si="33"/>
        <v>0</v>
      </c>
      <c r="T85" s="256">
        <v>46022</v>
      </c>
      <c r="U85" s="10"/>
      <c r="V85" s="23">
        <f t="shared" si="34"/>
        <v>1</v>
      </c>
      <c r="W85" s="11">
        <f t="shared" si="35"/>
        <v>41679.769999999997</v>
      </c>
      <c r="X85" s="8">
        <v>36111.949999999997</v>
      </c>
      <c r="Y85" s="9">
        <f t="shared" si="36"/>
        <v>5567.82</v>
      </c>
      <c r="Z85" s="9">
        <f t="shared" si="37"/>
        <v>5567.82</v>
      </c>
      <c r="AA85" s="9">
        <f t="shared" si="38"/>
        <v>0</v>
      </c>
      <c r="AB85" s="10"/>
      <c r="AC85" s="24">
        <v>0</v>
      </c>
      <c r="AD85" s="11">
        <v>0</v>
      </c>
      <c r="AE85" s="8">
        <v>0</v>
      </c>
      <c r="AF85" s="9">
        <f t="shared" si="39"/>
        <v>0</v>
      </c>
      <c r="AG85" s="10"/>
      <c r="AH85" s="11">
        <f t="shared" si="40"/>
        <v>41679.769999999997</v>
      </c>
      <c r="AI85" s="8">
        <v>36111.949999999997</v>
      </c>
      <c r="AJ85" s="9">
        <f t="shared" si="41"/>
        <v>5567.82</v>
      </c>
      <c r="AK85" s="10"/>
      <c r="AL85" s="25">
        <f t="shared" si="42"/>
        <v>0</v>
      </c>
      <c r="AM85" s="25">
        <f t="shared" si="43"/>
        <v>0</v>
      </c>
      <c r="AN85" s="25">
        <f t="shared" si="44"/>
        <v>0</v>
      </c>
      <c r="AO85" s="10"/>
      <c r="AP85" s="12">
        <v>41679.769999999997</v>
      </c>
      <c r="AQ85" s="12">
        <f t="shared" si="45"/>
        <v>0</v>
      </c>
      <c r="AR85" s="12">
        <f t="shared" si="46"/>
        <v>0</v>
      </c>
      <c r="AS85" s="241"/>
      <c r="AT85" s="242"/>
      <c r="AU85" s="241"/>
      <c r="AV85" s="241"/>
      <c r="AW85" s="243"/>
      <c r="AX85" s="242"/>
      <c r="AY85" s="242"/>
      <c r="AZ85" s="241">
        <v>0</v>
      </c>
      <c r="BA85" s="241">
        <v>0</v>
      </c>
      <c r="BB85" s="241">
        <v>0</v>
      </c>
      <c r="BC85" s="241">
        <v>0</v>
      </c>
      <c r="BD85" s="241">
        <v>0</v>
      </c>
      <c r="BE85" s="241">
        <v>0</v>
      </c>
      <c r="BF85" s="241"/>
      <c r="BG85" s="241">
        <v>3</v>
      </c>
      <c r="BH85" s="241">
        <v>0</v>
      </c>
      <c r="BI85" s="241">
        <v>5567.82</v>
      </c>
      <c r="BJ85" s="241"/>
      <c r="BK85" s="241"/>
      <c r="BL85" s="241"/>
      <c r="BM85" s="241"/>
      <c r="BN85" s="294"/>
      <c r="BO85" s="294"/>
      <c r="BP85" s="294"/>
      <c r="BQ85" s="294"/>
      <c r="BR85" s="244"/>
      <c r="BS85" s="244"/>
      <c r="BT85" s="241"/>
      <c r="BU85" s="241"/>
      <c r="BV85" s="245"/>
      <c r="BW85" s="241">
        <v>0</v>
      </c>
      <c r="BX85" s="241">
        <v>0</v>
      </c>
      <c r="BY85" s="241">
        <v>0</v>
      </c>
      <c r="BZ85" s="241">
        <v>0</v>
      </c>
      <c r="CA85" s="241">
        <v>0</v>
      </c>
      <c r="CB85" s="242" t="s">
        <v>634</v>
      </c>
      <c r="CC85" s="247">
        <v>36111.949999999997</v>
      </c>
      <c r="CD85" s="247">
        <v>36111.949999999997</v>
      </c>
      <c r="CE85" s="247">
        <v>41679.769999999997</v>
      </c>
      <c r="CF85" s="247">
        <v>0</v>
      </c>
    </row>
    <row r="86" spans="1:84" x14ac:dyDescent="0.25">
      <c r="A86" s="253" t="s">
        <v>805</v>
      </c>
      <c r="B86" s="254" t="s">
        <v>806</v>
      </c>
      <c r="C86" s="254" t="s">
        <v>695</v>
      </c>
      <c r="D86" s="233"/>
      <c r="E86" s="234">
        <v>22446.19</v>
      </c>
      <c r="F86" s="235">
        <v>22446.19</v>
      </c>
      <c r="G86" s="255">
        <f>'Jobs-Ops'!G86</f>
        <v>0</v>
      </c>
      <c r="H86" s="113">
        <f>'Jobs-Ops'!H86</f>
        <v>0</v>
      </c>
      <c r="I86" s="104"/>
      <c r="J86" s="237">
        <f t="shared" si="29"/>
        <v>22446.19</v>
      </c>
      <c r="K86" s="238"/>
      <c r="L86" s="239"/>
      <c r="M86" s="8">
        <v>18064.72</v>
      </c>
      <c r="N86" s="240">
        <f t="shared" si="30"/>
        <v>18064.72</v>
      </c>
      <c r="O86" s="71"/>
      <c r="P86" s="100"/>
      <c r="Q86" s="9">
        <f t="shared" si="31"/>
        <v>4381.4699999999975</v>
      </c>
      <c r="R86" s="9">
        <f t="shared" si="32"/>
        <v>4381.4699999999975</v>
      </c>
      <c r="S86" s="9">
        <f t="shared" si="33"/>
        <v>0</v>
      </c>
      <c r="T86" s="256">
        <v>46022</v>
      </c>
      <c r="U86" s="10"/>
      <c r="V86" s="23">
        <f t="shared" si="34"/>
        <v>1</v>
      </c>
      <c r="W86" s="11">
        <f t="shared" si="35"/>
        <v>22446.19</v>
      </c>
      <c r="X86" s="8">
        <v>18064.72</v>
      </c>
      <c r="Y86" s="9">
        <f t="shared" si="36"/>
        <v>4381.4699999999975</v>
      </c>
      <c r="Z86" s="9">
        <f t="shared" si="37"/>
        <v>4381.4699999999975</v>
      </c>
      <c r="AA86" s="9">
        <f t="shared" si="38"/>
        <v>0</v>
      </c>
      <c r="AB86" s="10"/>
      <c r="AC86" s="24">
        <v>0</v>
      </c>
      <c r="AD86" s="11">
        <v>0</v>
      </c>
      <c r="AE86" s="8">
        <v>0</v>
      </c>
      <c r="AF86" s="9">
        <f t="shared" si="39"/>
        <v>0</v>
      </c>
      <c r="AG86" s="10"/>
      <c r="AH86" s="11">
        <f t="shared" si="40"/>
        <v>22446.19</v>
      </c>
      <c r="AI86" s="8">
        <v>18064.72</v>
      </c>
      <c r="AJ86" s="9">
        <f t="shared" si="41"/>
        <v>4381.4699999999975</v>
      </c>
      <c r="AK86" s="10"/>
      <c r="AL86" s="25">
        <f t="shared" si="42"/>
        <v>0</v>
      </c>
      <c r="AM86" s="25">
        <f t="shared" si="43"/>
        <v>0</v>
      </c>
      <c r="AN86" s="25">
        <f t="shared" si="44"/>
        <v>0</v>
      </c>
      <c r="AO86" s="10"/>
      <c r="AP86" s="12">
        <v>22446.19</v>
      </c>
      <c r="AQ86" s="12">
        <f t="shared" si="45"/>
        <v>0</v>
      </c>
      <c r="AR86" s="12">
        <f t="shared" si="46"/>
        <v>0</v>
      </c>
      <c r="AS86" s="241"/>
      <c r="AT86" s="242"/>
      <c r="AU86" s="241"/>
      <c r="AV86" s="241"/>
      <c r="AW86" s="243"/>
      <c r="AX86" s="242"/>
      <c r="AY86" s="242"/>
      <c r="AZ86" s="241">
        <v>0</v>
      </c>
      <c r="BA86" s="241">
        <v>0</v>
      </c>
      <c r="BB86" s="241">
        <v>0</v>
      </c>
      <c r="BC86" s="241">
        <v>0</v>
      </c>
      <c r="BD86" s="241">
        <v>0</v>
      </c>
      <c r="BE86" s="241">
        <v>0</v>
      </c>
      <c r="BF86" s="241"/>
      <c r="BG86" s="241">
        <v>3</v>
      </c>
      <c r="BH86" s="241">
        <v>0</v>
      </c>
      <c r="BI86" s="241">
        <v>4381.4699999999975</v>
      </c>
      <c r="BJ86" s="241"/>
      <c r="BK86" s="241"/>
      <c r="BL86" s="241"/>
      <c r="BM86" s="241"/>
      <c r="BN86" s="294"/>
      <c r="BO86" s="294"/>
      <c r="BP86" s="294"/>
      <c r="BQ86" s="294"/>
      <c r="BR86" s="244"/>
      <c r="BS86" s="244"/>
      <c r="BT86" s="241"/>
      <c r="BU86" s="241"/>
      <c r="BV86" s="245"/>
      <c r="BW86" s="241">
        <v>0</v>
      </c>
      <c r="BX86" s="241">
        <v>0</v>
      </c>
      <c r="BY86" s="241">
        <v>0</v>
      </c>
      <c r="BZ86" s="241">
        <v>0</v>
      </c>
      <c r="CA86" s="241">
        <v>0</v>
      </c>
      <c r="CB86" s="242" t="s">
        <v>634</v>
      </c>
      <c r="CC86" s="247">
        <v>18064.72</v>
      </c>
      <c r="CD86" s="247">
        <v>18064.72</v>
      </c>
      <c r="CE86" s="247">
        <v>22446.19</v>
      </c>
      <c r="CF86" s="247">
        <v>0</v>
      </c>
    </row>
    <row r="87" spans="1:84" x14ac:dyDescent="0.25">
      <c r="A87" s="253" t="s">
        <v>807</v>
      </c>
      <c r="B87" s="254" t="s">
        <v>808</v>
      </c>
      <c r="C87" s="254" t="s">
        <v>675</v>
      </c>
      <c r="D87" s="233"/>
      <c r="E87" s="234">
        <v>58900</v>
      </c>
      <c r="F87" s="235">
        <v>58900</v>
      </c>
      <c r="G87" s="255">
        <f>'Jobs-Ops'!G87</f>
        <v>0</v>
      </c>
      <c r="H87" s="113">
        <f>'Jobs-Ops'!H87</f>
        <v>0</v>
      </c>
      <c r="I87" s="104"/>
      <c r="J87" s="237">
        <f t="shared" si="29"/>
        <v>58900</v>
      </c>
      <c r="K87" s="238"/>
      <c r="L87" s="239"/>
      <c r="M87" s="8">
        <v>30416.99</v>
      </c>
      <c r="N87" s="240">
        <f t="shared" si="30"/>
        <v>30416.99</v>
      </c>
      <c r="O87" s="71"/>
      <c r="P87" s="100"/>
      <c r="Q87" s="9">
        <f t="shared" si="31"/>
        <v>28483.01</v>
      </c>
      <c r="R87" s="9">
        <f t="shared" si="32"/>
        <v>30024.62</v>
      </c>
      <c r="S87" s="9">
        <f t="shared" si="33"/>
        <v>-1541.6100000000006</v>
      </c>
      <c r="T87" s="256">
        <v>46022</v>
      </c>
      <c r="U87" s="10"/>
      <c r="V87" s="23">
        <f t="shared" si="34"/>
        <v>0.9493174702690832</v>
      </c>
      <c r="W87" s="11">
        <f t="shared" si="35"/>
        <v>55914.798998849001</v>
      </c>
      <c r="X87" s="8">
        <v>28875.38</v>
      </c>
      <c r="Y87" s="9">
        <f t="shared" si="36"/>
        <v>27039.418998849</v>
      </c>
      <c r="Z87" s="9">
        <f t="shared" si="37"/>
        <v>30024.62</v>
      </c>
      <c r="AA87" s="9">
        <f t="shared" si="38"/>
        <v>-2985.2010011509992</v>
      </c>
      <c r="AB87" s="10"/>
      <c r="AC87" s="24">
        <v>0</v>
      </c>
      <c r="AD87" s="11">
        <v>0</v>
      </c>
      <c r="AE87" s="8">
        <v>0</v>
      </c>
      <c r="AF87" s="9">
        <f t="shared" si="39"/>
        <v>0</v>
      </c>
      <c r="AG87" s="10"/>
      <c r="AH87" s="11">
        <f t="shared" si="40"/>
        <v>55914.798998849001</v>
      </c>
      <c r="AI87" s="8">
        <v>28875.38</v>
      </c>
      <c r="AJ87" s="9">
        <f t="shared" si="41"/>
        <v>27039.418998849</v>
      </c>
      <c r="AK87" s="10"/>
      <c r="AL87" s="25">
        <f t="shared" si="42"/>
        <v>2985.2010011509992</v>
      </c>
      <c r="AM87" s="25">
        <f t="shared" si="43"/>
        <v>1541.6100000000006</v>
      </c>
      <c r="AN87" s="25">
        <f t="shared" si="44"/>
        <v>1443.5910011509986</v>
      </c>
      <c r="AO87" s="10"/>
      <c r="AP87" s="12">
        <v>58900</v>
      </c>
      <c r="AQ87" s="12" t="str">
        <f t="shared" si="45"/>
        <v xml:space="preserve"> </v>
      </c>
      <c r="AR87" s="12">
        <f t="shared" si="46"/>
        <v>2985.2010011509992</v>
      </c>
      <c r="AS87" s="241"/>
      <c r="AT87" s="242"/>
      <c r="AU87" s="241"/>
      <c r="AV87" s="241"/>
      <c r="AW87" s="243"/>
      <c r="AX87" s="242"/>
      <c r="AY87" s="242"/>
      <c r="AZ87" s="241">
        <v>0</v>
      </c>
      <c r="BA87" s="241">
        <v>0</v>
      </c>
      <c r="BB87" s="241">
        <v>0</v>
      </c>
      <c r="BC87" s="241">
        <v>0</v>
      </c>
      <c r="BD87" s="241">
        <v>0</v>
      </c>
      <c r="BE87" s="241">
        <v>0</v>
      </c>
      <c r="BF87" s="241"/>
      <c r="BG87" s="241">
        <v>3</v>
      </c>
      <c r="BH87" s="241">
        <v>0</v>
      </c>
      <c r="BI87" s="241">
        <v>30024.62</v>
      </c>
      <c r="BJ87" s="241"/>
      <c r="BK87" s="241"/>
      <c r="BL87" s="241"/>
      <c r="BM87" s="241"/>
      <c r="BN87" s="294"/>
      <c r="BO87" s="294"/>
      <c r="BP87" s="294"/>
      <c r="BQ87" s="294"/>
      <c r="BR87" s="244"/>
      <c r="BS87" s="244"/>
      <c r="BT87" s="241"/>
      <c r="BU87" s="241"/>
      <c r="BV87" s="245"/>
      <c r="BW87" s="241">
        <v>0</v>
      </c>
      <c r="BX87" s="241">
        <v>0</v>
      </c>
      <c r="BY87" s="241">
        <v>0</v>
      </c>
      <c r="BZ87" s="241">
        <v>0</v>
      </c>
      <c r="CA87" s="241">
        <v>0</v>
      </c>
      <c r="CB87" s="242" t="s">
        <v>634</v>
      </c>
      <c r="CC87" s="247">
        <v>28875.38</v>
      </c>
      <c r="CD87" s="247">
        <v>28875.38</v>
      </c>
      <c r="CE87" s="247">
        <v>58900</v>
      </c>
      <c r="CF87" s="247">
        <v>0</v>
      </c>
    </row>
    <row r="88" spans="1:84" x14ac:dyDescent="0.25">
      <c r="A88" s="253" t="s">
        <v>809</v>
      </c>
      <c r="B88" s="254" t="s">
        <v>810</v>
      </c>
      <c r="C88" s="254" t="s">
        <v>642</v>
      </c>
      <c r="D88" s="233"/>
      <c r="E88" s="234">
        <v>143799</v>
      </c>
      <c r="F88" s="235">
        <v>143799</v>
      </c>
      <c r="G88" s="255">
        <f>'Jobs-Ops'!G88</f>
        <v>0</v>
      </c>
      <c r="H88" s="113">
        <f>'Jobs-Ops'!H88</f>
        <v>0</v>
      </c>
      <c r="I88" s="104"/>
      <c r="J88" s="237">
        <f t="shared" si="29"/>
        <v>143799</v>
      </c>
      <c r="K88" s="238"/>
      <c r="L88" s="239"/>
      <c r="M88" s="8">
        <v>110078.27</v>
      </c>
      <c r="N88" s="240">
        <f t="shared" si="30"/>
        <v>110078.27</v>
      </c>
      <c r="O88" s="71"/>
      <c r="P88" s="100"/>
      <c r="Q88" s="9">
        <f t="shared" si="31"/>
        <v>33720.729999999996</v>
      </c>
      <c r="R88" s="9">
        <f t="shared" si="32"/>
        <v>20000</v>
      </c>
      <c r="S88" s="9">
        <f t="shared" si="33"/>
        <v>13720.729999999996</v>
      </c>
      <c r="T88" s="256">
        <v>46022</v>
      </c>
      <c r="U88" s="10"/>
      <c r="V88" s="23">
        <f t="shared" si="34"/>
        <v>0.98739242540784833</v>
      </c>
      <c r="W88" s="11">
        <f t="shared" si="35"/>
        <v>141986.04338122319</v>
      </c>
      <c r="X88" s="8">
        <v>108690.45</v>
      </c>
      <c r="Y88" s="9">
        <f t="shared" si="36"/>
        <v>33295.593381223196</v>
      </c>
      <c r="Z88" s="9">
        <f t="shared" si="37"/>
        <v>20000</v>
      </c>
      <c r="AA88" s="9">
        <f t="shared" si="38"/>
        <v>13295.593381223196</v>
      </c>
      <c r="AB88" s="10"/>
      <c r="AC88" s="24">
        <v>0</v>
      </c>
      <c r="AD88" s="11">
        <v>0</v>
      </c>
      <c r="AE88" s="8">
        <v>0</v>
      </c>
      <c r="AF88" s="9">
        <f t="shared" si="39"/>
        <v>0</v>
      </c>
      <c r="AG88" s="10"/>
      <c r="AH88" s="11">
        <f t="shared" si="40"/>
        <v>141986.04338122319</v>
      </c>
      <c r="AI88" s="8">
        <v>108690.45</v>
      </c>
      <c r="AJ88" s="9">
        <f t="shared" si="41"/>
        <v>33295.593381223196</v>
      </c>
      <c r="AK88" s="10"/>
      <c r="AL88" s="25">
        <f t="shared" si="42"/>
        <v>1812.9566187768069</v>
      </c>
      <c r="AM88" s="25">
        <f t="shared" si="43"/>
        <v>1387.820000000007</v>
      </c>
      <c r="AN88" s="25">
        <f t="shared" si="44"/>
        <v>425.13661877679988</v>
      </c>
      <c r="AO88" s="10"/>
      <c r="AP88" s="12">
        <v>143799</v>
      </c>
      <c r="AQ88" s="12" t="str">
        <f t="shared" si="45"/>
        <v xml:space="preserve"> </v>
      </c>
      <c r="AR88" s="12">
        <f t="shared" si="46"/>
        <v>1812.9566187768069</v>
      </c>
      <c r="AS88" s="241"/>
      <c r="AT88" s="242"/>
      <c r="AU88" s="241"/>
      <c r="AV88" s="241"/>
      <c r="AW88" s="243"/>
      <c r="AX88" s="242"/>
      <c r="AY88" s="242"/>
      <c r="AZ88" s="241">
        <v>0</v>
      </c>
      <c r="BA88" s="241">
        <v>0</v>
      </c>
      <c r="BB88" s="241">
        <v>0</v>
      </c>
      <c r="BC88" s="241">
        <v>0</v>
      </c>
      <c r="BD88" s="241">
        <v>0</v>
      </c>
      <c r="BE88" s="241">
        <v>0</v>
      </c>
      <c r="BF88" s="241"/>
      <c r="BG88" s="241">
        <v>3</v>
      </c>
      <c r="BH88" s="241">
        <v>0</v>
      </c>
      <c r="BI88" s="241">
        <v>20000</v>
      </c>
      <c r="BJ88" s="241"/>
      <c r="BK88" s="241"/>
      <c r="BL88" s="241"/>
      <c r="BM88" s="241"/>
      <c r="BN88" s="294"/>
      <c r="BO88" s="294"/>
      <c r="BP88" s="294"/>
      <c r="BQ88" s="294"/>
      <c r="BR88" s="244"/>
      <c r="BS88" s="244"/>
      <c r="BT88" s="241"/>
      <c r="BU88" s="241"/>
      <c r="BV88" s="245"/>
      <c r="BW88" s="241">
        <v>0</v>
      </c>
      <c r="BX88" s="241">
        <v>0</v>
      </c>
      <c r="BY88" s="241">
        <v>0</v>
      </c>
      <c r="BZ88" s="241">
        <v>0</v>
      </c>
      <c r="CA88" s="241">
        <v>0</v>
      </c>
      <c r="CB88" s="242" t="s">
        <v>634</v>
      </c>
      <c r="CC88" s="247">
        <v>108690.45</v>
      </c>
      <c r="CD88" s="247">
        <v>108690.45</v>
      </c>
      <c r="CE88" s="247">
        <v>143799</v>
      </c>
      <c r="CF88" s="247">
        <v>0</v>
      </c>
    </row>
    <row r="89" spans="1:84" x14ac:dyDescent="0.25">
      <c r="A89" s="253" t="s">
        <v>811</v>
      </c>
      <c r="B89" s="254" t="s">
        <v>812</v>
      </c>
      <c r="C89" s="254" t="s">
        <v>655</v>
      </c>
      <c r="D89" s="233"/>
      <c r="E89" s="234">
        <v>17542.439999999999</v>
      </c>
      <c r="F89" s="235">
        <v>17542.439999999999</v>
      </c>
      <c r="G89" s="255">
        <f>'Jobs-Ops'!G89</f>
        <v>0</v>
      </c>
      <c r="H89" s="113">
        <f>'Jobs-Ops'!H89</f>
        <v>0</v>
      </c>
      <c r="I89" s="104"/>
      <c r="J89" s="237">
        <f t="shared" si="29"/>
        <v>17542.439999999999</v>
      </c>
      <c r="K89" s="238"/>
      <c r="L89" s="239"/>
      <c r="M89" s="8">
        <v>15759.76</v>
      </c>
      <c r="N89" s="240">
        <f t="shared" si="30"/>
        <v>15759.76</v>
      </c>
      <c r="O89" s="71"/>
      <c r="P89" s="100"/>
      <c r="Q89" s="9">
        <f t="shared" si="31"/>
        <v>1782.6799999999985</v>
      </c>
      <c r="R89" s="9">
        <f t="shared" si="32"/>
        <v>1782.6799999999985</v>
      </c>
      <c r="S89" s="9">
        <f t="shared" si="33"/>
        <v>0</v>
      </c>
      <c r="T89" s="256">
        <v>46022</v>
      </c>
      <c r="U89" s="10"/>
      <c r="V89" s="23">
        <f t="shared" si="34"/>
        <v>1</v>
      </c>
      <c r="W89" s="11">
        <f t="shared" si="35"/>
        <v>17542.439999999999</v>
      </c>
      <c r="X89" s="8">
        <v>15759.76</v>
      </c>
      <c r="Y89" s="9">
        <f t="shared" si="36"/>
        <v>1782.6799999999985</v>
      </c>
      <c r="Z89" s="9">
        <f t="shared" si="37"/>
        <v>1782.6799999999985</v>
      </c>
      <c r="AA89" s="9">
        <f t="shared" si="38"/>
        <v>0</v>
      </c>
      <c r="AB89" s="10"/>
      <c r="AC89" s="24">
        <v>0</v>
      </c>
      <c r="AD89" s="11">
        <v>0</v>
      </c>
      <c r="AE89" s="8">
        <v>0</v>
      </c>
      <c r="AF89" s="9">
        <f t="shared" si="39"/>
        <v>0</v>
      </c>
      <c r="AG89" s="10"/>
      <c r="AH89" s="11">
        <f t="shared" si="40"/>
        <v>17542.439999999999</v>
      </c>
      <c r="AI89" s="8">
        <v>15759.76</v>
      </c>
      <c r="AJ89" s="9">
        <f t="shared" si="41"/>
        <v>1782.6799999999985</v>
      </c>
      <c r="AK89" s="10"/>
      <c r="AL89" s="25">
        <f t="shared" si="42"/>
        <v>0</v>
      </c>
      <c r="AM89" s="25">
        <f t="shared" si="43"/>
        <v>0</v>
      </c>
      <c r="AN89" s="25">
        <f t="shared" si="44"/>
        <v>0</v>
      </c>
      <c r="AO89" s="10"/>
      <c r="AP89" s="12">
        <v>17542.439999999999</v>
      </c>
      <c r="AQ89" s="12">
        <f t="shared" si="45"/>
        <v>0</v>
      </c>
      <c r="AR89" s="12">
        <f t="shared" si="46"/>
        <v>0</v>
      </c>
      <c r="AS89" s="241"/>
      <c r="AT89" s="242"/>
      <c r="AU89" s="241"/>
      <c r="AV89" s="241"/>
      <c r="AW89" s="243"/>
      <c r="AX89" s="242"/>
      <c r="AY89" s="242"/>
      <c r="AZ89" s="241">
        <v>0</v>
      </c>
      <c r="BA89" s="241">
        <v>0</v>
      </c>
      <c r="BB89" s="241">
        <v>0</v>
      </c>
      <c r="BC89" s="241">
        <v>0</v>
      </c>
      <c r="BD89" s="241">
        <v>0</v>
      </c>
      <c r="BE89" s="241">
        <v>0</v>
      </c>
      <c r="BF89" s="241"/>
      <c r="BG89" s="241">
        <v>3</v>
      </c>
      <c r="BH89" s="241">
        <v>0</v>
      </c>
      <c r="BI89" s="241">
        <v>1782.6799999999985</v>
      </c>
      <c r="BJ89" s="241"/>
      <c r="BK89" s="241"/>
      <c r="BL89" s="241"/>
      <c r="BM89" s="241"/>
      <c r="BN89" s="294"/>
      <c r="BO89" s="294"/>
      <c r="BP89" s="294"/>
      <c r="BQ89" s="294"/>
      <c r="BR89" s="244"/>
      <c r="BS89" s="244"/>
      <c r="BT89" s="241"/>
      <c r="BU89" s="241"/>
      <c r="BV89" s="245"/>
      <c r="BW89" s="241">
        <v>0</v>
      </c>
      <c r="BX89" s="241">
        <v>0</v>
      </c>
      <c r="BY89" s="241">
        <v>0</v>
      </c>
      <c r="BZ89" s="241">
        <v>0</v>
      </c>
      <c r="CA89" s="241">
        <v>0</v>
      </c>
      <c r="CB89" s="242" t="s">
        <v>634</v>
      </c>
      <c r="CC89" s="247">
        <v>15759.76</v>
      </c>
      <c r="CD89" s="247">
        <v>15759.76</v>
      </c>
      <c r="CE89" s="247">
        <v>17542.439999999999</v>
      </c>
      <c r="CF89" s="247">
        <v>0</v>
      </c>
    </row>
    <row r="90" spans="1:84" x14ac:dyDescent="0.25">
      <c r="A90" s="253" t="s">
        <v>813</v>
      </c>
      <c r="B90" s="254" t="s">
        <v>814</v>
      </c>
      <c r="C90" s="254" t="s">
        <v>655</v>
      </c>
      <c r="D90" s="233"/>
      <c r="E90" s="234">
        <v>79531.98</v>
      </c>
      <c r="F90" s="235">
        <v>79531.98</v>
      </c>
      <c r="G90" s="255">
        <f>'Jobs-Ops'!G90</f>
        <v>0</v>
      </c>
      <c r="H90" s="113">
        <f>'Jobs-Ops'!H90</f>
        <v>0</v>
      </c>
      <c r="I90" s="104"/>
      <c r="J90" s="237">
        <f t="shared" si="29"/>
        <v>79531.98</v>
      </c>
      <c r="K90" s="238"/>
      <c r="L90" s="239"/>
      <c r="M90" s="8">
        <v>70340.570000000007</v>
      </c>
      <c r="N90" s="240">
        <f t="shared" si="30"/>
        <v>70340.570000000007</v>
      </c>
      <c r="O90" s="71"/>
      <c r="P90" s="100"/>
      <c r="Q90" s="9">
        <f t="shared" si="31"/>
        <v>9191.4099999999889</v>
      </c>
      <c r="R90" s="9">
        <f t="shared" si="32"/>
        <v>9191.4099999999889</v>
      </c>
      <c r="S90" s="9">
        <f t="shared" si="33"/>
        <v>0</v>
      </c>
      <c r="T90" s="256">
        <v>46022</v>
      </c>
      <c r="U90" s="10"/>
      <c r="V90" s="23">
        <f t="shared" si="34"/>
        <v>1</v>
      </c>
      <c r="W90" s="11">
        <f t="shared" si="35"/>
        <v>79531.98</v>
      </c>
      <c r="X90" s="8">
        <v>70340.570000000007</v>
      </c>
      <c r="Y90" s="9">
        <f t="shared" si="36"/>
        <v>9191.4099999999889</v>
      </c>
      <c r="Z90" s="9">
        <f t="shared" si="37"/>
        <v>9191.4099999999889</v>
      </c>
      <c r="AA90" s="9">
        <f t="shared" si="38"/>
        <v>0</v>
      </c>
      <c r="AB90" s="10"/>
      <c r="AC90" s="24">
        <v>0</v>
      </c>
      <c r="AD90" s="11">
        <v>0</v>
      </c>
      <c r="AE90" s="8">
        <v>0</v>
      </c>
      <c r="AF90" s="9">
        <f t="shared" si="39"/>
        <v>0</v>
      </c>
      <c r="AG90" s="10"/>
      <c r="AH90" s="11">
        <f t="shared" si="40"/>
        <v>79531.98</v>
      </c>
      <c r="AI90" s="8">
        <v>70340.570000000007</v>
      </c>
      <c r="AJ90" s="9">
        <f t="shared" si="41"/>
        <v>9191.4099999999889</v>
      </c>
      <c r="AK90" s="10"/>
      <c r="AL90" s="25">
        <f t="shared" si="42"/>
        <v>0</v>
      </c>
      <c r="AM90" s="25">
        <f t="shared" si="43"/>
        <v>0</v>
      </c>
      <c r="AN90" s="25">
        <f t="shared" si="44"/>
        <v>0</v>
      </c>
      <c r="AO90" s="10"/>
      <c r="AP90" s="12">
        <v>79531.98</v>
      </c>
      <c r="AQ90" s="12">
        <f t="shared" si="45"/>
        <v>0</v>
      </c>
      <c r="AR90" s="12">
        <f t="shared" si="46"/>
        <v>0</v>
      </c>
      <c r="AS90" s="241"/>
      <c r="AT90" s="242"/>
      <c r="AU90" s="241"/>
      <c r="AV90" s="241"/>
      <c r="AW90" s="243"/>
      <c r="AX90" s="242"/>
      <c r="AY90" s="242"/>
      <c r="AZ90" s="241">
        <v>0</v>
      </c>
      <c r="BA90" s="241">
        <v>0</v>
      </c>
      <c r="BB90" s="241">
        <v>0</v>
      </c>
      <c r="BC90" s="241">
        <v>0</v>
      </c>
      <c r="BD90" s="241">
        <v>0</v>
      </c>
      <c r="BE90" s="241">
        <v>0</v>
      </c>
      <c r="BF90" s="241"/>
      <c r="BG90" s="241">
        <v>3</v>
      </c>
      <c r="BH90" s="241">
        <v>0</v>
      </c>
      <c r="BI90" s="241">
        <v>9191.4099999999889</v>
      </c>
      <c r="BJ90" s="241"/>
      <c r="BK90" s="241"/>
      <c r="BL90" s="241"/>
      <c r="BM90" s="241"/>
      <c r="BN90" s="294"/>
      <c r="BO90" s="294"/>
      <c r="BP90" s="294"/>
      <c r="BQ90" s="294"/>
      <c r="BR90" s="244"/>
      <c r="BS90" s="244"/>
      <c r="BT90" s="241"/>
      <c r="BU90" s="241"/>
      <c r="BV90" s="245"/>
      <c r="BW90" s="241">
        <v>0</v>
      </c>
      <c r="BX90" s="241">
        <v>0</v>
      </c>
      <c r="BY90" s="241">
        <v>0</v>
      </c>
      <c r="BZ90" s="241">
        <v>0</v>
      </c>
      <c r="CA90" s="241">
        <v>0</v>
      </c>
      <c r="CB90" s="242" t="s">
        <v>634</v>
      </c>
      <c r="CC90" s="247">
        <v>70340.570000000007</v>
      </c>
      <c r="CD90" s="247">
        <v>70340.570000000007</v>
      </c>
      <c r="CE90" s="247">
        <v>79531.98</v>
      </c>
      <c r="CF90" s="247">
        <v>0</v>
      </c>
    </row>
    <row r="91" spans="1:84" x14ac:dyDescent="0.25">
      <c r="A91" s="253" t="s">
        <v>815</v>
      </c>
      <c r="B91" s="254" t="s">
        <v>816</v>
      </c>
      <c r="C91" s="254" t="s">
        <v>655</v>
      </c>
      <c r="D91" s="233"/>
      <c r="E91" s="234">
        <v>102913.84</v>
      </c>
      <c r="F91" s="235">
        <v>102913.84</v>
      </c>
      <c r="G91" s="255">
        <f>'Jobs-Ops'!G91</f>
        <v>0</v>
      </c>
      <c r="H91" s="113">
        <f>'Jobs-Ops'!H91</f>
        <v>0</v>
      </c>
      <c r="I91" s="104"/>
      <c r="J91" s="237">
        <f t="shared" si="29"/>
        <v>102913.84</v>
      </c>
      <c r="K91" s="238"/>
      <c r="L91" s="239"/>
      <c r="M91" s="8">
        <v>98598.77</v>
      </c>
      <c r="N91" s="240">
        <f t="shared" si="30"/>
        <v>98598.77</v>
      </c>
      <c r="O91" s="71"/>
      <c r="P91" s="100"/>
      <c r="Q91" s="9">
        <f t="shared" si="31"/>
        <v>4315.0699999999924</v>
      </c>
      <c r="R91" s="9">
        <f t="shared" si="32"/>
        <v>10000</v>
      </c>
      <c r="S91" s="9">
        <f t="shared" si="33"/>
        <v>-5684.9300000000076</v>
      </c>
      <c r="T91" s="256">
        <v>46022</v>
      </c>
      <c r="U91" s="10"/>
      <c r="V91" s="23">
        <f t="shared" si="34"/>
        <v>1</v>
      </c>
      <c r="W91" s="11">
        <f t="shared" si="35"/>
        <v>102913.84</v>
      </c>
      <c r="X91" s="8">
        <v>98598.77</v>
      </c>
      <c r="Y91" s="9">
        <f t="shared" si="36"/>
        <v>4315.0699999999924</v>
      </c>
      <c r="Z91" s="9">
        <f t="shared" si="37"/>
        <v>10000</v>
      </c>
      <c r="AA91" s="9">
        <f t="shared" si="38"/>
        <v>-5684.9300000000076</v>
      </c>
      <c r="AB91" s="10"/>
      <c r="AC91" s="24">
        <v>0</v>
      </c>
      <c r="AD91" s="11">
        <v>0</v>
      </c>
      <c r="AE91" s="8">
        <v>0</v>
      </c>
      <c r="AF91" s="9">
        <f t="shared" si="39"/>
        <v>0</v>
      </c>
      <c r="AG91" s="10"/>
      <c r="AH91" s="11">
        <f t="shared" si="40"/>
        <v>102913.84</v>
      </c>
      <c r="AI91" s="8">
        <v>98598.77</v>
      </c>
      <c r="AJ91" s="9">
        <f t="shared" si="41"/>
        <v>4315.0699999999924</v>
      </c>
      <c r="AK91" s="10"/>
      <c r="AL91" s="25">
        <f t="shared" si="42"/>
        <v>0</v>
      </c>
      <c r="AM91" s="25">
        <f t="shared" si="43"/>
        <v>0</v>
      </c>
      <c r="AN91" s="25">
        <f t="shared" si="44"/>
        <v>0</v>
      </c>
      <c r="AO91" s="10"/>
      <c r="AP91" s="12">
        <v>102913.84</v>
      </c>
      <c r="AQ91" s="12">
        <f t="shared" si="45"/>
        <v>0</v>
      </c>
      <c r="AR91" s="12">
        <f t="shared" si="46"/>
        <v>0</v>
      </c>
      <c r="AS91" s="241"/>
      <c r="AT91" s="242"/>
      <c r="AU91" s="241"/>
      <c r="AV91" s="241"/>
      <c r="AW91" s="243"/>
      <c r="AX91" s="242"/>
      <c r="AY91" s="242"/>
      <c r="AZ91" s="241">
        <v>0</v>
      </c>
      <c r="BA91" s="241">
        <v>0</v>
      </c>
      <c r="BB91" s="241">
        <v>0</v>
      </c>
      <c r="BC91" s="241">
        <v>0</v>
      </c>
      <c r="BD91" s="241">
        <v>0</v>
      </c>
      <c r="BE91" s="241">
        <v>0</v>
      </c>
      <c r="BF91" s="241"/>
      <c r="BG91" s="241">
        <v>3</v>
      </c>
      <c r="BH91" s="241">
        <v>0</v>
      </c>
      <c r="BI91" s="241">
        <v>10000</v>
      </c>
      <c r="BJ91" s="241"/>
      <c r="BK91" s="241"/>
      <c r="BL91" s="241"/>
      <c r="BM91" s="241"/>
      <c r="BN91" s="294"/>
      <c r="BO91" s="294"/>
      <c r="BP91" s="294"/>
      <c r="BQ91" s="294"/>
      <c r="BR91" s="244"/>
      <c r="BS91" s="244"/>
      <c r="BT91" s="241"/>
      <c r="BU91" s="241"/>
      <c r="BV91" s="245"/>
      <c r="BW91" s="241">
        <v>0</v>
      </c>
      <c r="BX91" s="241">
        <v>0</v>
      </c>
      <c r="BY91" s="241">
        <v>0</v>
      </c>
      <c r="BZ91" s="241">
        <v>0</v>
      </c>
      <c r="CA91" s="241">
        <v>0</v>
      </c>
      <c r="CB91" s="242" t="s">
        <v>634</v>
      </c>
      <c r="CC91" s="247">
        <v>98598.77</v>
      </c>
      <c r="CD91" s="247">
        <v>98598.77</v>
      </c>
      <c r="CE91" s="247">
        <v>102913.84</v>
      </c>
      <c r="CF91" s="247">
        <v>0</v>
      </c>
    </row>
    <row r="92" spans="1:84" x14ac:dyDescent="0.25">
      <c r="A92" s="253" t="s">
        <v>817</v>
      </c>
      <c r="B92" s="254" t="s">
        <v>818</v>
      </c>
      <c r="C92" s="254" t="s">
        <v>655</v>
      </c>
      <c r="D92" s="233"/>
      <c r="E92" s="234">
        <v>96086</v>
      </c>
      <c r="F92" s="235">
        <v>96086</v>
      </c>
      <c r="G92" s="255">
        <f>'Jobs-Ops'!G92</f>
        <v>0</v>
      </c>
      <c r="H92" s="113">
        <f>'Jobs-Ops'!H92</f>
        <v>0</v>
      </c>
      <c r="I92" s="104"/>
      <c r="J92" s="237">
        <f t="shared" si="29"/>
        <v>96086</v>
      </c>
      <c r="K92" s="238"/>
      <c r="L92" s="239"/>
      <c r="M92" s="8">
        <v>75784.740000000005</v>
      </c>
      <c r="N92" s="240">
        <f t="shared" si="30"/>
        <v>75784.740000000005</v>
      </c>
      <c r="O92" s="71"/>
      <c r="P92" s="100"/>
      <c r="Q92" s="9">
        <f t="shared" si="31"/>
        <v>20301.259999999995</v>
      </c>
      <c r="R92" s="9">
        <f t="shared" si="32"/>
        <v>20324.300000000003</v>
      </c>
      <c r="S92" s="9">
        <f t="shared" si="33"/>
        <v>-23.040000000008149</v>
      </c>
      <c r="T92" s="256">
        <v>46022</v>
      </c>
      <c r="U92" s="10"/>
      <c r="V92" s="23">
        <f t="shared" si="34"/>
        <v>1</v>
      </c>
      <c r="W92" s="11">
        <f t="shared" si="35"/>
        <v>96086</v>
      </c>
      <c r="X92" s="8">
        <v>75784.740000000005</v>
      </c>
      <c r="Y92" s="9">
        <f t="shared" si="36"/>
        <v>20301.259999999995</v>
      </c>
      <c r="Z92" s="9">
        <f t="shared" si="37"/>
        <v>20324.300000000003</v>
      </c>
      <c r="AA92" s="9">
        <f t="shared" si="38"/>
        <v>-23.040000000008149</v>
      </c>
      <c r="AB92" s="10"/>
      <c r="AC92" s="24">
        <v>0</v>
      </c>
      <c r="AD92" s="11">
        <v>0</v>
      </c>
      <c r="AE92" s="8">
        <v>0</v>
      </c>
      <c r="AF92" s="9">
        <f t="shared" si="39"/>
        <v>0</v>
      </c>
      <c r="AG92" s="10"/>
      <c r="AH92" s="11">
        <f t="shared" si="40"/>
        <v>96086</v>
      </c>
      <c r="AI92" s="8">
        <v>75784.740000000005</v>
      </c>
      <c r="AJ92" s="9">
        <f t="shared" si="41"/>
        <v>20301.259999999995</v>
      </c>
      <c r="AK92" s="10"/>
      <c r="AL92" s="25">
        <f t="shared" si="42"/>
        <v>0</v>
      </c>
      <c r="AM92" s="25">
        <f t="shared" si="43"/>
        <v>0</v>
      </c>
      <c r="AN92" s="25">
        <f t="shared" si="44"/>
        <v>0</v>
      </c>
      <c r="AO92" s="10"/>
      <c r="AP92" s="12">
        <v>96086</v>
      </c>
      <c r="AQ92" s="12">
        <f t="shared" si="45"/>
        <v>0</v>
      </c>
      <c r="AR92" s="12">
        <f t="shared" si="46"/>
        <v>0</v>
      </c>
      <c r="AS92" s="241"/>
      <c r="AT92" s="242"/>
      <c r="AU92" s="241"/>
      <c r="AV92" s="241"/>
      <c r="AW92" s="243"/>
      <c r="AX92" s="242"/>
      <c r="AY92" s="242"/>
      <c r="AZ92" s="241">
        <v>0</v>
      </c>
      <c r="BA92" s="241">
        <v>0</v>
      </c>
      <c r="BB92" s="241">
        <v>0</v>
      </c>
      <c r="BC92" s="241">
        <v>0</v>
      </c>
      <c r="BD92" s="241">
        <v>0</v>
      </c>
      <c r="BE92" s="241">
        <v>0</v>
      </c>
      <c r="BF92" s="241"/>
      <c r="BG92" s="241">
        <v>3</v>
      </c>
      <c r="BH92" s="241">
        <v>0</v>
      </c>
      <c r="BI92" s="241">
        <v>20324.300000000003</v>
      </c>
      <c r="BJ92" s="241"/>
      <c r="BK92" s="241"/>
      <c r="BL92" s="241"/>
      <c r="BM92" s="241"/>
      <c r="BN92" s="294"/>
      <c r="BO92" s="294"/>
      <c r="BP92" s="294"/>
      <c r="BQ92" s="294"/>
      <c r="BR92" s="244"/>
      <c r="BS92" s="244"/>
      <c r="BT92" s="241"/>
      <c r="BU92" s="241"/>
      <c r="BV92" s="245"/>
      <c r="BW92" s="241">
        <v>0</v>
      </c>
      <c r="BX92" s="241">
        <v>0</v>
      </c>
      <c r="BY92" s="241">
        <v>0</v>
      </c>
      <c r="BZ92" s="241">
        <v>0</v>
      </c>
      <c r="CA92" s="241">
        <v>0</v>
      </c>
      <c r="CB92" s="242" t="s">
        <v>634</v>
      </c>
      <c r="CC92" s="247">
        <v>75784.740000000005</v>
      </c>
      <c r="CD92" s="247">
        <v>75784.740000000005</v>
      </c>
      <c r="CE92" s="247">
        <v>96086</v>
      </c>
      <c r="CF92" s="247">
        <v>0</v>
      </c>
    </row>
    <row r="93" spans="1:84" x14ac:dyDescent="0.25">
      <c r="A93" s="253" t="s">
        <v>819</v>
      </c>
      <c r="B93" s="254" t="s">
        <v>820</v>
      </c>
      <c r="C93" s="254" t="s">
        <v>642</v>
      </c>
      <c r="D93" s="233"/>
      <c r="E93" s="234">
        <v>22619.54</v>
      </c>
      <c r="F93" s="235">
        <v>22619.54</v>
      </c>
      <c r="G93" s="255">
        <f>'Jobs-Ops'!G93</f>
        <v>0</v>
      </c>
      <c r="H93" s="113">
        <f>'Jobs-Ops'!H93</f>
        <v>0</v>
      </c>
      <c r="I93" s="104"/>
      <c r="J93" s="237">
        <f t="shared" si="29"/>
        <v>22619.54</v>
      </c>
      <c r="K93" s="238"/>
      <c r="L93" s="239"/>
      <c r="M93" s="8">
        <v>19011.650000000001</v>
      </c>
      <c r="N93" s="240">
        <f t="shared" si="30"/>
        <v>19011.650000000001</v>
      </c>
      <c r="O93" s="71"/>
      <c r="P93" s="100"/>
      <c r="Q93" s="9">
        <f t="shared" si="31"/>
        <v>3607.8899999999994</v>
      </c>
      <c r="R93" s="9">
        <f t="shared" si="32"/>
        <v>3607.8899999999994</v>
      </c>
      <c r="S93" s="9">
        <f t="shared" si="33"/>
        <v>0</v>
      </c>
      <c r="T93" s="256">
        <v>46022</v>
      </c>
      <c r="U93" s="10"/>
      <c r="V93" s="23">
        <f t="shared" si="34"/>
        <v>1</v>
      </c>
      <c r="W93" s="11">
        <f t="shared" si="35"/>
        <v>22619.54</v>
      </c>
      <c r="X93" s="8">
        <v>19011.650000000001</v>
      </c>
      <c r="Y93" s="9">
        <f t="shared" si="36"/>
        <v>3607.8899999999994</v>
      </c>
      <c r="Z93" s="9">
        <f t="shared" si="37"/>
        <v>3607.8899999999994</v>
      </c>
      <c r="AA93" s="9">
        <f t="shared" si="38"/>
        <v>0</v>
      </c>
      <c r="AB93" s="10"/>
      <c r="AC93" s="24">
        <v>0</v>
      </c>
      <c r="AD93" s="11">
        <v>0</v>
      </c>
      <c r="AE93" s="8">
        <v>0</v>
      </c>
      <c r="AF93" s="9">
        <f t="shared" si="39"/>
        <v>0</v>
      </c>
      <c r="AG93" s="10"/>
      <c r="AH93" s="11">
        <f t="shared" si="40"/>
        <v>22619.54</v>
      </c>
      <c r="AI93" s="8">
        <v>19011.650000000001</v>
      </c>
      <c r="AJ93" s="9">
        <f t="shared" si="41"/>
        <v>3607.8899999999994</v>
      </c>
      <c r="AK93" s="10"/>
      <c r="AL93" s="25">
        <f t="shared" si="42"/>
        <v>0</v>
      </c>
      <c r="AM93" s="25">
        <f t="shared" si="43"/>
        <v>0</v>
      </c>
      <c r="AN93" s="25">
        <f t="shared" si="44"/>
        <v>0</v>
      </c>
      <c r="AO93" s="10"/>
      <c r="AP93" s="12">
        <v>22619.54</v>
      </c>
      <c r="AQ93" s="12">
        <f t="shared" si="45"/>
        <v>0</v>
      </c>
      <c r="AR93" s="12">
        <f t="shared" si="46"/>
        <v>0</v>
      </c>
      <c r="AS93" s="241"/>
      <c r="AT93" s="242"/>
      <c r="AU93" s="241"/>
      <c r="AV93" s="241"/>
      <c r="AW93" s="243"/>
      <c r="AX93" s="242"/>
      <c r="AY93" s="242"/>
      <c r="AZ93" s="241">
        <v>0</v>
      </c>
      <c r="BA93" s="241">
        <v>0</v>
      </c>
      <c r="BB93" s="241">
        <v>0</v>
      </c>
      <c r="BC93" s="241">
        <v>0</v>
      </c>
      <c r="BD93" s="241">
        <v>0</v>
      </c>
      <c r="BE93" s="241">
        <v>0</v>
      </c>
      <c r="BF93" s="241"/>
      <c r="BG93" s="241">
        <v>3</v>
      </c>
      <c r="BH93" s="241">
        <v>0</v>
      </c>
      <c r="BI93" s="241">
        <v>3607.8899999999994</v>
      </c>
      <c r="BJ93" s="241"/>
      <c r="BK93" s="241"/>
      <c r="BL93" s="241"/>
      <c r="BM93" s="241"/>
      <c r="BN93" s="294"/>
      <c r="BO93" s="294"/>
      <c r="BP93" s="294"/>
      <c r="BQ93" s="294"/>
      <c r="BR93" s="244"/>
      <c r="BS93" s="244"/>
      <c r="BT93" s="241"/>
      <c r="BU93" s="241"/>
      <c r="BV93" s="245"/>
      <c r="BW93" s="241">
        <v>0</v>
      </c>
      <c r="BX93" s="241">
        <v>0</v>
      </c>
      <c r="BY93" s="241">
        <v>0</v>
      </c>
      <c r="BZ93" s="241">
        <v>0</v>
      </c>
      <c r="CA93" s="241">
        <v>0</v>
      </c>
      <c r="CB93" s="242" t="s">
        <v>634</v>
      </c>
      <c r="CC93" s="247">
        <v>19011.650000000001</v>
      </c>
      <c r="CD93" s="247">
        <v>19011.650000000001</v>
      </c>
      <c r="CE93" s="247">
        <v>22619.54</v>
      </c>
      <c r="CF93" s="247">
        <v>0</v>
      </c>
    </row>
    <row r="94" spans="1:84" x14ac:dyDescent="0.25">
      <c r="A94" s="253" t="s">
        <v>821</v>
      </c>
      <c r="B94" s="254" t="s">
        <v>822</v>
      </c>
      <c r="C94" s="254" t="s">
        <v>635</v>
      </c>
      <c r="D94" s="233"/>
      <c r="E94" s="234">
        <v>7454.07</v>
      </c>
      <c r="F94" s="235">
        <v>7454.07</v>
      </c>
      <c r="G94" s="255">
        <f>'Jobs-Ops'!G94</f>
        <v>0</v>
      </c>
      <c r="H94" s="113">
        <f>'Jobs-Ops'!H94</f>
        <v>0</v>
      </c>
      <c r="I94" s="104"/>
      <c r="J94" s="237">
        <f t="shared" si="29"/>
        <v>7454.07</v>
      </c>
      <c r="K94" s="238"/>
      <c r="L94" s="239"/>
      <c r="M94" s="8">
        <v>6535.41</v>
      </c>
      <c r="N94" s="240">
        <f t="shared" si="30"/>
        <v>6535.41</v>
      </c>
      <c r="O94" s="238"/>
      <c r="P94" s="239"/>
      <c r="Q94" s="9">
        <f t="shared" si="31"/>
        <v>918.65999999999985</v>
      </c>
      <c r="R94" s="9">
        <f t="shared" si="32"/>
        <v>918.65999999999985</v>
      </c>
      <c r="S94" s="9">
        <f t="shared" si="33"/>
        <v>0</v>
      </c>
      <c r="T94" s="256">
        <v>46022</v>
      </c>
      <c r="U94" s="10"/>
      <c r="V94" s="23">
        <f t="shared" si="34"/>
        <v>1</v>
      </c>
      <c r="W94" s="11">
        <f t="shared" si="35"/>
        <v>7454.07</v>
      </c>
      <c r="X94" s="8">
        <v>6535.41</v>
      </c>
      <c r="Y94" s="9">
        <f t="shared" si="36"/>
        <v>918.65999999999985</v>
      </c>
      <c r="Z94" s="9">
        <f t="shared" si="37"/>
        <v>918.65999999999985</v>
      </c>
      <c r="AA94" s="9">
        <f t="shared" si="38"/>
        <v>0</v>
      </c>
      <c r="AB94" s="10"/>
      <c r="AC94" s="24">
        <v>0</v>
      </c>
      <c r="AD94" s="11">
        <v>0</v>
      </c>
      <c r="AE94" s="8">
        <v>0</v>
      </c>
      <c r="AF94" s="9">
        <f t="shared" si="39"/>
        <v>0</v>
      </c>
      <c r="AG94" s="10"/>
      <c r="AH94" s="11">
        <f t="shared" si="40"/>
        <v>7454.07</v>
      </c>
      <c r="AI94" s="8">
        <v>6535.41</v>
      </c>
      <c r="AJ94" s="9">
        <f t="shared" si="41"/>
        <v>918.65999999999985</v>
      </c>
      <c r="AK94" s="10"/>
      <c r="AL94" s="25">
        <f t="shared" si="42"/>
        <v>0</v>
      </c>
      <c r="AM94" s="25">
        <f t="shared" si="43"/>
        <v>0</v>
      </c>
      <c r="AN94" s="25">
        <f t="shared" si="44"/>
        <v>0</v>
      </c>
      <c r="AO94" s="10"/>
      <c r="AP94" s="12">
        <v>7454.07</v>
      </c>
      <c r="AQ94" s="12">
        <f t="shared" si="45"/>
        <v>0</v>
      </c>
      <c r="AR94" s="12">
        <f t="shared" si="46"/>
        <v>0</v>
      </c>
      <c r="AS94" s="241"/>
      <c r="AT94" s="242"/>
      <c r="AU94" s="241"/>
      <c r="AV94" s="241"/>
      <c r="AW94" s="243"/>
      <c r="AX94" s="242"/>
      <c r="AY94" s="242"/>
      <c r="AZ94" s="241">
        <v>0</v>
      </c>
      <c r="BA94" s="241">
        <v>0</v>
      </c>
      <c r="BB94" s="241">
        <v>0</v>
      </c>
      <c r="BC94" s="241">
        <v>0</v>
      </c>
      <c r="BD94" s="241">
        <v>0</v>
      </c>
      <c r="BE94" s="241">
        <v>0</v>
      </c>
      <c r="BF94" s="241"/>
      <c r="BG94" s="241">
        <v>3</v>
      </c>
      <c r="BH94" s="241">
        <v>0</v>
      </c>
      <c r="BI94" s="241">
        <v>918.65999999999985</v>
      </c>
      <c r="BJ94" s="241"/>
      <c r="BK94" s="241"/>
      <c r="BL94" s="241"/>
      <c r="BM94" s="241"/>
      <c r="BN94" s="294"/>
      <c r="BO94" s="294"/>
      <c r="BP94" s="294"/>
      <c r="BQ94" s="294"/>
      <c r="BR94" s="244"/>
      <c r="BS94" s="244"/>
      <c r="BT94" s="241"/>
      <c r="BU94" s="241"/>
      <c r="BV94" s="245"/>
      <c r="BW94" s="241">
        <v>0</v>
      </c>
      <c r="BX94" s="241">
        <v>0</v>
      </c>
      <c r="BY94" s="241">
        <v>0</v>
      </c>
      <c r="BZ94" s="241">
        <v>0</v>
      </c>
      <c r="CA94" s="241">
        <v>0</v>
      </c>
      <c r="CB94" s="242" t="s">
        <v>634</v>
      </c>
      <c r="CC94" s="247">
        <v>6535.41</v>
      </c>
      <c r="CD94" s="247">
        <v>6535.41</v>
      </c>
      <c r="CE94" s="247">
        <v>7454.07</v>
      </c>
      <c r="CF94" s="247">
        <v>0</v>
      </c>
    </row>
    <row r="95" spans="1:84" x14ac:dyDescent="0.25">
      <c r="A95" s="253" t="s">
        <v>823</v>
      </c>
      <c r="B95" s="254" t="s">
        <v>824</v>
      </c>
      <c r="C95" s="254" t="s">
        <v>695</v>
      </c>
      <c r="D95" s="233"/>
      <c r="E95" s="234">
        <v>101491.67</v>
      </c>
      <c r="F95" s="235">
        <v>101491.67</v>
      </c>
      <c r="G95" s="255">
        <f>'Jobs-Ops'!G95</f>
        <v>0</v>
      </c>
      <c r="H95" s="113">
        <f>'Jobs-Ops'!H95</f>
        <v>0</v>
      </c>
      <c r="I95" s="104"/>
      <c r="J95" s="237">
        <f t="shared" si="29"/>
        <v>101491.67</v>
      </c>
      <c r="K95" s="238"/>
      <c r="L95" s="239"/>
      <c r="M95" s="8">
        <v>96329.49</v>
      </c>
      <c r="N95" s="240">
        <f t="shared" si="30"/>
        <v>96329.49</v>
      </c>
      <c r="O95" s="71"/>
      <c r="P95" s="100"/>
      <c r="Q95" s="9">
        <f t="shared" si="31"/>
        <v>5162.179999999993</v>
      </c>
      <c r="R95" s="9">
        <f t="shared" si="32"/>
        <v>5162.179999999993</v>
      </c>
      <c r="S95" s="9">
        <f t="shared" si="33"/>
        <v>0</v>
      </c>
      <c r="T95" s="256">
        <v>46022</v>
      </c>
      <c r="U95" s="10"/>
      <c r="V95" s="23">
        <f t="shared" si="34"/>
        <v>1</v>
      </c>
      <c r="W95" s="11">
        <f t="shared" si="35"/>
        <v>101491.67</v>
      </c>
      <c r="X95" s="8">
        <v>96329.49</v>
      </c>
      <c r="Y95" s="9">
        <f t="shared" si="36"/>
        <v>5162.179999999993</v>
      </c>
      <c r="Z95" s="9">
        <f t="shared" si="37"/>
        <v>5162.179999999993</v>
      </c>
      <c r="AA95" s="9">
        <f t="shared" si="38"/>
        <v>0</v>
      </c>
      <c r="AB95" s="10"/>
      <c r="AC95" s="24">
        <v>0</v>
      </c>
      <c r="AD95" s="11">
        <v>0</v>
      </c>
      <c r="AE95" s="8">
        <v>0</v>
      </c>
      <c r="AF95" s="9">
        <f t="shared" si="39"/>
        <v>0</v>
      </c>
      <c r="AG95" s="10"/>
      <c r="AH95" s="11">
        <f t="shared" si="40"/>
        <v>101491.67</v>
      </c>
      <c r="AI95" s="8">
        <v>96329.49</v>
      </c>
      <c r="AJ95" s="9">
        <f t="shared" si="41"/>
        <v>5162.179999999993</v>
      </c>
      <c r="AK95" s="10"/>
      <c r="AL95" s="25">
        <f t="shared" si="42"/>
        <v>0</v>
      </c>
      <c r="AM95" s="25">
        <f t="shared" si="43"/>
        <v>0</v>
      </c>
      <c r="AN95" s="25">
        <f t="shared" si="44"/>
        <v>0</v>
      </c>
      <c r="AO95" s="10"/>
      <c r="AP95" s="12">
        <v>101491.67</v>
      </c>
      <c r="AQ95" s="12">
        <f t="shared" si="45"/>
        <v>0</v>
      </c>
      <c r="AR95" s="12">
        <f t="shared" si="46"/>
        <v>0</v>
      </c>
      <c r="AS95" s="241"/>
      <c r="AT95" s="242"/>
      <c r="AU95" s="241"/>
      <c r="AV95" s="241"/>
      <c r="AW95" s="243"/>
      <c r="AX95" s="242"/>
      <c r="AY95" s="242"/>
      <c r="AZ95" s="241">
        <v>0</v>
      </c>
      <c r="BA95" s="241">
        <v>0</v>
      </c>
      <c r="BB95" s="241">
        <v>0</v>
      </c>
      <c r="BC95" s="241">
        <v>0</v>
      </c>
      <c r="BD95" s="241">
        <v>0</v>
      </c>
      <c r="BE95" s="241">
        <v>0</v>
      </c>
      <c r="BF95" s="241"/>
      <c r="BG95" s="241">
        <v>3</v>
      </c>
      <c r="BH95" s="241">
        <v>0</v>
      </c>
      <c r="BI95" s="241">
        <v>5162.179999999993</v>
      </c>
      <c r="BJ95" s="241"/>
      <c r="BK95" s="241"/>
      <c r="BL95" s="241"/>
      <c r="BM95" s="241"/>
      <c r="BN95" s="294"/>
      <c r="BO95" s="294"/>
      <c r="BP95" s="294"/>
      <c r="BQ95" s="294"/>
      <c r="BR95" s="244"/>
      <c r="BS95" s="244"/>
      <c r="BT95" s="241"/>
      <c r="BU95" s="241"/>
      <c r="BV95" s="245"/>
      <c r="BW95" s="241">
        <v>0</v>
      </c>
      <c r="BX95" s="241">
        <v>0</v>
      </c>
      <c r="BY95" s="241">
        <v>0</v>
      </c>
      <c r="BZ95" s="241">
        <v>0</v>
      </c>
      <c r="CA95" s="241">
        <v>0</v>
      </c>
      <c r="CB95" s="242" t="s">
        <v>634</v>
      </c>
      <c r="CC95" s="247">
        <v>96329.49</v>
      </c>
      <c r="CD95" s="247">
        <v>96329.49</v>
      </c>
      <c r="CE95" s="247">
        <v>101491.67</v>
      </c>
      <c r="CF95" s="247">
        <v>0</v>
      </c>
    </row>
    <row r="96" spans="1:84" x14ac:dyDescent="0.25">
      <c r="A96" s="253" t="s">
        <v>825</v>
      </c>
      <c r="B96" s="254" t="s">
        <v>826</v>
      </c>
      <c r="C96" s="254" t="s">
        <v>695</v>
      </c>
      <c r="D96" s="233"/>
      <c r="E96" s="234">
        <v>0</v>
      </c>
      <c r="F96" s="235">
        <v>0</v>
      </c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>
        <v>208346.69</v>
      </c>
      <c r="N96" s="240">
        <f t="shared" si="30"/>
        <v>208346.69</v>
      </c>
      <c r="O96" s="71"/>
      <c r="P96" s="100"/>
      <c r="Q96" s="9">
        <f t="shared" si="31"/>
        <v>-208346.69</v>
      </c>
      <c r="R96" s="9">
        <f t="shared" si="32"/>
        <v>7000</v>
      </c>
      <c r="S96" s="9">
        <f t="shared" si="33"/>
        <v>-215346.69</v>
      </c>
      <c r="T96" s="256">
        <v>46022</v>
      </c>
      <c r="U96" s="10"/>
      <c r="V96" s="23">
        <f t="shared" si="34"/>
        <v>1</v>
      </c>
      <c r="W96" s="11">
        <f t="shared" si="35"/>
        <v>0</v>
      </c>
      <c r="X96" s="8">
        <v>208346.69</v>
      </c>
      <c r="Y96" s="9">
        <f t="shared" si="36"/>
        <v>-208346.69</v>
      </c>
      <c r="Z96" s="9">
        <f t="shared" si="37"/>
        <v>7000</v>
      </c>
      <c r="AA96" s="9">
        <f t="shared" si="38"/>
        <v>-215346.69</v>
      </c>
      <c r="AB96" s="10"/>
      <c r="AC96" s="24">
        <v>0</v>
      </c>
      <c r="AD96" s="11">
        <v>0</v>
      </c>
      <c r="AE96" s="8">
        <v>0</v>
      </c>
      <c r="AF96" s="9">
        <f t="shared" si="39"/>
        <v>0</v>
      </c>
      <c r="AG96" s="10"/>
      <c r="AH96" s="11">
        <f t="shared" si="40"/>
        <v>0</v>
      </c>
      <c r="AI96" s="8">
        <v>208346.69</v>
      </c>
      <c r="AJ96" s="9">
        <f t="shared" si="41"/>
        <v>-208346.69</v>
      </c>
      <c r="AK96" s="10"/>
      <c r="AL96" s="25">
        <f t="shared" si="42"/>
        <v>0</v>
      </c>
      <c r="AM96" s="25">
        <f t="shared" si="43"/>
        <v>0</v>
      </c>
      <c r="AN96" s="25">
        <f t="shared" si="44"/>
        <v>0</v>
      </c>
      <c r="AO96" s="10"/>
      <c r="AP96" s="12">
        <v>217648.89</v>
      </c>
      <c r="AQ96" s="12" t="str">
        <f t="shared" si="45"/>
        <v xml:space="preserve"> </v>
      </c>
      <c r="AR96" s="12">
        <f t="shared" si="46"/>
        <v>217648.89</v>
      </c>
      <c r="AS96" s="241"/>
      <c r="AT96" s="242"/>
      <c r="AU96" s="241"/>
      <c r="AV96" s="241"/>
      <c r="AW96" s="243"/>
      <c r="AX96" s="242"/>
      <c r="AY96" s="242"/>
      <c r="AZ96" s="241">
        <v>0</v>
      </c>
      <c r="BA96" s="241">
        <v>0</v>
      </c>
      <c r="BB96" s="241">
        <v>0</v>
      </c>
      <c r="BC96" s="241">
        <v>0</v>
      </c>
      <c r="BD96" s="241">
        <v>0</v>
      </c>
      <c r="BE96" s="241">
        <v>0</v>
      </c>
      <c r="BF96" s="241"/>
      <c r="BG96" s="241">
        <v>3</v>
      </c>
      <c r="BH96" s="241">
        <v>0</v>
      </c>
      <c r="BI96" s="241">
        <v>7000</v>
      </c>
      <c r="BJ96" s="241"/>
      <c r="BK96" s="241"/>
      <c r="BL96" s="241"/>
      <c r="BM96" s="241"/>
      <c r="BN96" s="294"/>
      <c r="BO96" s="294"/>
      <c r="BP96" s="294"/>
      <c r="BQ96" s="294"/>
      <c r="BR96" s="244"/>
      <c r="BS96" s="244"/>
      <c r="BT96" s="241"/>
      <c r="BU96" s="241"/>
      <c r="BV96" s="245"/>
      <c r="BW96" s="241">
        <v>0</v>
      </c>
      <c r="BX96" s="241">
        <v>0</v>
      </c>
      <c r="BY96" s="241">
        <v>0</v>
      </c>
      <c r="BZ96" s="241">
        <v>0</v>
      </c>
      <c r="CA96" s="241">
        <v>0</v>
      </c>
      <c r="CB96" s="242" t="s">
        <v>634</v>
      </c>
      <c r="CC96" s="247">
        <v>208346.69</v>
      </c>
      <c r="CD96" s="247">
        <v>208346.69</v>
      </c>
      <c r="CE96" s="247">
        <v>217648.89</v>
      </c>
      <c r="CF96" s="247">
        <v>0</v>
      </c>
    </row>
    <row r="97" spans="1:84" x14ac:dyDescent="0.25">
      <c r="A97" s="253" t="s">
        <v>827</v>
      </c>
      <c r="B97" s="254" t="s">
        <v>828</v>
      </c>
      <c r="C97" s="254" t="s">
        <v>655</v>
      </c>
      <c r="D97" s="233"/>
      <c r="E97" s="234">
        <v>31523.02</v>
      </c>
      <c r="F97" s="235">
        <v>31523.02</v>
      </c>
      <c r="G97" s="255">
        <f>'Jobs-Ops'!G97</f>
        <v>0</v>
      </c>
      <c r="H97" s="113">
        <f>'Jobs-Ops'!H97</f>
        <v>0</v>
      </c>
      <c r="I97" s="104"/>
      <c r="J97" s="237">
        <f t="shared" si="29"/>
        <v>31523.02</v>
      </c>
      <c r="K97" s="238"/>
      <c r="L97" s="239"/>
      <c r="M97" s="8">
        <v>27539.82</v>
      </c>
      <c r="N97" s="240">
        <f t="shared" si="30"/>
        <v>27539.82</v>
      </c>
      <c r="O97" s="71"/>
      <c r="P97" s="100"/>
      <c r="Q97" s="9">
        <f t="shared" si="31"/>
        <v>3983.2000000000007</v>
      </c>
      <c r="R97" s="9">
        <f t="shared" si="32"/>
        <v>4278.9200000000019</v>
      </c>
      <c r="S97" s="9">
        <f t="shared" si="33"/>
        <v>-295.72000000000116</v>
      </c>
      <c r="T97" s="256">
        <v>46022</v>
      </c>
      <c r="U97" s="10"/>
      <c r="V97" s="23">
        <f t="shared" si="34"/>
        <v>1</v>
      </c>
      <c r="W97" s="11">
        <f t="shared" si="35"/>
        <v>31523.02</v>
      </c>
      <c r="X97" s="8">
        <v>27539.82</v>
      </c>
      <c r="Y97" s="9">
        <f t="shared" si="36"/>
        <v>3983.2000000000007</v>
      </c>
      <c r="Z97" s="9">
        <f t="shared" si="37"/>
        <v>4278.9200000000019</v>
      </c>
      <c r="AA97" s="9">
        <f t="shared" si="38"/>
        <v>-295.72000000000116</v>
      </c>
      <c r="AB97" s="10"/>
      <c r="AC97" s="24">
        <v>0</v>
      </c>
      <c r="AD97" s="11">
        <v>0</v>
      </c>
      <c r="AE97" s="8">
        <v>0</v>
      </c>
      <c r="AF97" s="9">
        <f t="shared" si="39"/>
        <v>0</v>
      </c>
      <c r="AG97" s="10"/>
      <c r="AH97" s="11">
        <f t="shared" si="40"/>
        <v>31523.02</v>
      </c>
      <c r="AI97" s="8">
        <v>27539.82</v>
      </c>
      <c r="AJ97" s="9">
        <f t="shared" si="41"/>
        <v>3983.2000000000007</v>
      </c>
      <c r="AK97" s="10"/>
      <c r="AL97" s="25">
        <f t="shared" si="42"/>
        <v>0</v>
      </c>
      <c r="AM97" s="25">
        <f t="shared" si="43"/>
        <v>0</v>
      </c>
      <c r="AN97" s="25">
        <f t="shared" si="44"/>
        <v>0</v>
      </c>
      <c r="AO97" s="10"/>
      <c r="AP97" s="12">
        <v>31523.02</v>
      </c>
      <c r="AQ97" s="12">
        <f t="shared" si="45"/>
        <v>0</v>
      </c>
      <c r="AR97" s="12">
        <f t="shared" si="46"/>
        <v>0</v>
      </c>
      <c r="AS97" s="241"/>
      <c r="AT97" s="242"/>
      <c r="AU97" s="241"/>
      <c r="AV97" s="241"/>
      <c r="AW97" s="243"/>
      <c r="AX97" s="242"/>
      <c r="AY97" s="242"/>
      <c r="AZ97" s="241">
        <v>0</v>
      </c>
      <c r="BA97" s="241">
        <v>0</v>
      </c>
      <c r="BB97" s="241">
        <v>0</v>
      </c>
      <c r="BC97" s="241">
        <v>0</v>
      </c>
      <c r="BD97" s="241">
        <v>0</v>
      </c>
      <c r="BE97" s="241">
        <v>0</v>
      </c>
      <c r="BF97" s="241"/>
      <c r="BG97" s="241">
        <v>3</v>
      </c>
      <c r="BH97" s="241">
        <v>0</v>
      </c>
      <c r="BI97" s="241">
        <v>4278.9200000000019</v>
      </c>
      <c r="BJ97" s="241"/>
      <c r="BK97" s="241"/>
      <c r="BL97" s="241"/>
      <c r="BM97" s="241"/>
      <c r="BN97" s="294"/>
      <c r="BO97" s="294"/>
      <c r="BP97" s="294"/>
      <c r="BQ97" s="294"/>
      <c r="BR97" s="244"/>
      <c r="BS97" s="244"/>
      <c r="BT97" s="241"/>
      <c r="BU97" s="241"/>
      <c r="BV97" s="245"/>
      <c r="BW97" s="241">
        <v>0</v>
      </c>
      <c r="BX97" s="241">
        <v>0</v>
      </c>
      <c r="BY97" s="241">
        <v>0</v>
      </c>
      <c r="BZ97" s="241">
        <v>0</v>
      </c>
      <c r="CA97" s="241">
        <v>0</v>
      </c>
      <c r="CB97" s="242" t="s">
        <v>634</v>
      </c>
      <c r="CC97" s="247">
        <v>27539.82</v>
      </c>
      <c r="CD97" s="247">
        <v>27539.82</v>
      </c>
      <c r="CE97" s="247">
        <v>31523.02</v>
      </c>
      <c r="CF97" s="247">
        <v>0</v>
      </c>
    </row>
    <row r="98" spans="1:84" x14ac:dyDescent="0.25">
      <c r="A98" s="253" t="s">
        <v>829</v>
      </c>
      <c r="B98" s="254" t="s">
        <v>830</v>
      </c>
      <c r="C98" s="254" t="s">
        <v>655</v>
      </c>
      <c r="D98" s="233"/>
      <c r="E98" s="234">
        <v>15966.99</v>
      </c>
      <c r="F98" s="235">
        <v>15966.99</v>
      </c>
      <c r="G98" s="255">
        <f>'Jobs-Ops'!G98</f>
        <v>0</v>
      </c>
      <c r="H98" s="113">
        <f>'Jobs-Ops'!H98</f>
        <v>0</v>
      </c>
      <c r="I98" s="104"/>
      <c r="J98" s="237">
        <f t="shared" si="29"/>
        <v>15966.99</v>
      </c>
      <c r="K98" s="238"/>
      <c r="L98" s="239"/>
      <c r="M98" s="8">
        <v>14039.55</v>
      </c>
      <c r="N98" s="240">
        <f t="shared" si="30"/>
        <v>14039.55</v>
      </c>
      <c r="O98" s="71"/>
      <c r="P98" s="100"/>
      <c r="Q98" s="9">
        <f t="shared" si="31"/>
        <v>1927.4400000000005</v>
      </c>
      <c r="R98" s="9">
        <f t="shared" si="32"/>
        <v>1927.4400000000005</v>
      </c>
      <c r="S98" s="9">
        <f t="shared" si="33"/>
        <v>0</v>
      </c>
      <c r="T98" s="256">
        <v>46022</v>
      </c>
      <c r="U98" s="10"/>
      <c r="V98" s="23">
        <f t="shared" si="34"/>
        <v>1</v>
      </c>
      <c r="W98" s="11">
        <f t="shared" si="35"/>
        <v>15966.99</v>
      </c>
      <c r="X98" s="8">
        <v>14039.55</v>
      </c>
      <c r="Y98" s="9">
        <f t="shared" si="36"/>
        <v>1927.4400000000005</v>
      </c>
      <c r="Z98" s="9">
        <f t="shared" si="37"/>
        <v>1927.4400000000005</v>
      </c>
      <c r="AA98" s="9">
        <f t="shared" si="38"/>
        <v>0</v>
      </c>
      <c r="AB98" s="10"/>
      <c r="AC98" s="24">
        <v>0</v>
      </c>
      <c r="AD98" s="11">
        <v>0</v>
      </c>
      <c r="AE98" s="8">
        <v>0</v>
      </c>
      <c r="AF98" s="9">
        <f t="shared" si="39"/>
        <v>0</v>
      </c>
      <c r="AG98" s="10"/>
      <c r="AH98" s="11">
        <f t="shared" si="40"/>
        <v>15966.99</v>
      </c>
      <c r="AI98" s="8">
        <v>14039.55</v>
      </c>
      <c r="AJ98" s="9">
        <f t="shared" si="41"/>
        <v>1927.4400000000005</v>
      </c>
      <c r="AK98" s="10"/>
      <c r="AL98" s="25">
        <f t="shared" si="42"/>
        <v>0</v>
      </c>
      <c r="AM98" s="25">
        <f t="shared" si="43"/>
        <v>0</v>
      </c>
      <c r="AN98" s="25">
        <f t="shared" si="44"/>
        <v>0</v>
      </c>
      <c r="AO98" s="10"/>
      <c r="AP98" s="12">
        <v>15966.99</v>
      </c>
      <c r="AQ98" s="12">
        <f t="shared" si="45"/>
        <v>0</v>
      </c>
      <c r="AR98" s="12">
        <f t="shared" si="46"/>
        <v>0</v>
      </c>
      <c r="AS98" s="241"/>
      <c r="AT98" s="242"/>
      <c r="AU98" s="241"/>
      <c r="AV98" s="241"/>
      <c r="AW98" s="243"/>
      <c r="AX98" s="242"/>
      <c r="AY98" s="242"/>
      <c r="AZ98" s="241">
        <v>0</v>
      </c>
      <c r="BA98" s="241">
        <v>0</v>
      </c>
      <c r="BB98" s="241">
        <v>0</v>
      </c>
      <c r="BC98" s="241">
        <v>0</v>
      </c>
      <c r="BD98" s="241">
        <v>0</v>
      </c>
      <c r="BE98" s="241">
        <v>0</v>
      </c>
      <c r="BF98" s="241"/>
      <c r="BG98" s="241">
        <v>3</v>
      </c>
      <c r="BH98" s="241">
        <v>0</v>
      </c>
      <c r="BI98" s="241">
        <v>1927.4400000000005</v>
      </c>
      <c r="BJ98" s="241"/>
      <c r="BK98" s="241"/>
      <c r="BL98" s="241"/>
      <c r="BM98" s="241"/>
      <c r="BN98" s="294"/>
      <c r="BO98" s="294"/>
      <c r="BP98" s="294"/>
      <c r="BQ98" s="294"/>
      <c r="BR98" s="244"/>
      <c r="BS98" s="244"/>
      <c r="BT98" s="241"/>
      <c r="BU98" s="241"/>
      <c r="BV98" s="245"/>
      <c r="BW98" s="241">
        <v>0</v>
      </c>
      <c r="BX98" s="241">
        <v>0</v>
      </c>
      <c r="BY98" s="241">
        <v>0</v>
      </c>
      <c r="BZ98" s="241">
        <v>0</v>
      </c>
      <c r="CA98" s="241">
        <v>0</v>
      </c>
      <c r="CB98" s="242" t="s">
        <v>634</v>
      </c>
      <c r="CC98" s="247">
        <v>14039.55</v>
      </c>
      <c r="CD98" s="247">
        <v>14039.55</v>
      </c>
      <c r="CE98" s="247">
        <v>15966.99</v>
      </c>
      <c r="CF98" s="247">
        <v>0</v>
      </c>
    </row>
    <row r="99" spans="1:84" x14ac:dyDescent="0.25">
      <c r="A99" s="253" t="s">
        <v>831</v>
      </c>
      <c r="B99" s="254" t="s">
        <v>832</v>
      </c>
      <c r="C99" s="254" t="s">
        <v>764</v>
      </c>
      <c r="D99" s="233"/>
      <c r="E99" s="234">
        <v>14300</v>
      </c>
      <c r="F99" s="235">
        <v>14300</v>
      </c>
      <c r="G99" s="255">
        <f>'Jobs-Ops'!G99</f>
        <v>0</v>
      </c>
      <c r="H99" s="113">
        <f>'Jobs-Ops'!H99</f>
        <v>0</v>
      </c>
      <c r="I99" s="104"/>
      <c r="J99" s="237">
        <f t="shared" si="29"/>
        <v>14300</v>
      </c>
      <c r="K99" s="238"/>
      <c r="L99" s="239"/>
      <c r="M99" s="8">
        <v>8192.7900000000009</v>
      </c>
      <c r="N99" s="240">
        <f t="shared" si="30"/>
        <v>8192.7900000000009</v>
      </c>
      <c r="O99" s="71"/>
      <c r="P99" s="100"/>
      <c r="Q99" s="9">
        <f t="shared" si="31"/>
        <v>6107.2099999999991</v>
      </c>
      <c r="R99" s="9">
        <f t="shared" si="32"/>
        <v>6107.2099999999991</v>
      </c>
      <c r="S99" s="9">
        <f t="shared" si="33"/>
        <v>0</v>
      </c>
      <c r="T99" s="256">
        <v>46022</v>
      </c>
      <c r="U99" s="10"/>
      <c r="V99" s="23">
        <f t="shared" si="34"/>
        <v>1</v>
      </c>
      <c r="W99" s="11">
        <f t="shared" si="35"/>
        <v>14300</v>
      </c>
      <c r="X99" s="8">
        <v>8192.7900000000009</v>
      </c>
      <c r="Y99" s="9">
        <f t="shared" si="36"/>
        <v>6107.2099999999991</v>
      </c>
      <c r="Z99" s="9">
        <f t="shared" si="37"/>
        <v>6107.2099999999991</v>
      </c>
      <c r="AA99" s="9">
        <f t="shared" si="38"/>
        <v>0</v>
      </c>
      <c r="AB99" s="10"/>
      <c r="AC99" s="24">
        <v>0</v>
      </c>
      <c r="AD99" s="11">
        <v>0</v>
      </c>
      <c r="AE99" s="8">
        <v>0</v>
      </c>
      <c r="AF99" s="9">
        <f t="shared" si="39"/>
        <v>0</v>
      </c>
      <c r="AG99" s="10"/>
      <c r="AH99" s="11">
        <f t="shared" si="40"/>
        <v>14300</v>
      </c>
      <c r="AI99" s="8">
        <v>8192.7900000000009</v>
      </c>
      <c r="AJ99" s="9">
        <f t="shared" si="41"/>
        <v>6107.2099999999991</v>
      </c>
      <c r="AK99" s="10"/>
      <c r="AL99" s="25">
        <f t="shared" si="42"/>
        <v>0</v>
      </c>
      <c r="AM99" s="25">
        <f t="shared" si="43"/>
        <v>0</v>
      </c>
      <c r="AN99" s="25">
        <f t="shared" si="44"/>
        <v>0</v>
      </c>
      <c r="AO99" s="10"/>
      <c r="AP99" s="12">
        <v>14300</v>
      </c>
      <c r="AQ99" s="12">
        <f t="shared" si="45"/>
        <v>0</v>
      </c>
      <c r="AR99" s="12">
        <f t="shared" si="46"/>
        <v>0</v>
      </c>
      <c r="AS99" s="241"/>
      <c r="AT99" s="242"/>
      <c r="AU99" s="241"/>
      <c r="AV99" s="241"/>
      <c r="AW99" s="243"/>
      <c r="AX99" s="242"/>
      <c r="AY99" s="242"/>
      <c r="AZ99" s="241">
        <v>0</v>
      </c>
      <c r="BA99" s="241">
        <v>0</v>
      </c>
      <c r="BB99" s="241">
        <v>0</v>
      </c>
      <c r="BC99" s="241">
        <v>0</v>
      </c>
      <c r="BD99" s="241">
        <v>0</v>
      </c>
      <c r="BE99" s="241">
        <v>0</v>
      </c>
      <c r="BF99" s="241"/>
      <c r="BG99" s="241">
        <v>3</v>
      </c>
      <c r="BH99" s="241">
        <v>0</v>
      </c>
      <c r="BI99" s="241">
        <v>6107.2099999999991</v>
      </c>
      <c r="BJ99" s="241"/>
      <c r="BK99" s="241"/>
      <c r="BL99" s="241"/>
      <c r="BM99" s="241"/>
      <c r="BN99" s="294"/>
      <c r="BO99" s="294"/>
      <c r="BP99" s="294"/>
      <c r="BQ99" s="294"/>
      <c r="BR99" s="244"/>
      <c r="BS99" s="244"/>
      <c r="BT99" s="241"/>
      <c r="BU99" s="241"/>
      <c r="BV99" s="245"/>
      <c r="BW99" s="241">
        <v>0</v>
      </c>
      <c r="BX99" s="241">
        <v>0</v>
      </c>
      <c r="BY99" s="241">
        <v>0</v>
      </c>
      <c r="BZ99" s="241">
        <v>0</v>
      </c>
      <c r="CA99" s="241">
        <v>0</v>
      </c>
      <c r="CB99" s="242" t="s">
        <v>634</v>
      </c>
      <c r="CC99" s="247">
        <v>8192.7900000000009</v>
      </c>
      <c r="CD99" s="247">
        <v>8192.7900000000009</v>
      </c>
      <c r="CE99" s="247">
        <v>14300</v>
      </c>
      <c r="CF99" s="247">
        <v>0</v>
      </c>
    </row>
    <row r="100" spans="1:84" x14ac:dyDescent="0.25">
      <c r="A100" s="253" t="s">
        <v>833</v>
      </c>
      <c r="B100" s="254" t="s">
        <v>834</v>
      </c>
      <c r="C100" s="254" t="s">
        <v>642</v>
      </c>
      <c r="D100" s="233"/>
      <c r="E100" s="234">
        <v>0</v>
      </c>
      <c r="F100" s="235">
        <v>0</v>
      </c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>
        <v>11291.59</v>
      </c>
      <c r="N100" s="240">
        <f t="shared" si="30"/>
        <v>11291.59</v>
      </c>
      <c r="O100" s="71"/>
      <c r="P100" s="100"/>
      <c r="Q100" s="9">
        <f t="shared" si="31"/>
        <v>-11291.59</v>
      </c>
      <c r="R100" s="9">
        <f t="shared" si="32"/>
        <v>13483.41</v>
      </c>
      <c r="S100" s="9">
        <f t="shared" si="33"/>
        <v>-24775</v>
      </c>
      <c r="T100" s="256">
        <v>46022</v>
      </c>
      <c r="U100" s="10"/>
      <c r="V100" s="23">
        <f t="shared" si="34"/>
        <v>1</v>
      </c>
      <c r="W100" s="11">
        <f t="shared" si="35"/>
        <v>0</v>
      </c>
      <c r="X100" s="8">
        <v>11291.59</v>
      </c>
      <c r="Y100" s="9">
        <f t="shared" si="36"/>
        <v>-11291.59</v>
      </c>
      <c r="Z100" s="9">
        <f t="shared" si="37"/>
        <v>13483.41</v>
      </c>
      <c r="AA100" s="9">
        <f t="shared" si="38"/>
        <v>-24775</v>
      </c>
      <c r="AB100" s="10"/>
      <c r="AC100" s="24">
        <v>0</v>
      </c>
      <c r="AD100" s="11">
        <v>0</v>
      </c>
      <c r="AE100" s="8">
        <v>0</v>
      </c>
      <c r="AF100" s="9">
        <f t="shared" si="39"/>
        <v>0</v>
      </c>
      <c r="AG100" s="10"/>
      <c r="AH100" s="11">
        <f t="shared" si="40"/>
        <v>0</v>
      </c>
      <c r="AI100" s="8">
        <v>11291.59</v>
      </c>
      <c r="AJ100" s="9">
        <f t="shared" si="41"/>
        <v>-11291.59</v>
      </c>
      <c r="AK100" s="10"/>
      <c r="AL100" s="25">
        <f t="shared" si="42"/>
        <v>0</v>
      </c>
      <c r="AM100" s="25">
        <f t="shared" si="43"/>
        <v>0</v>
      </c>
      <c r="AN100" s="25">
        <f t="shared" si="44"/>
        <v>0</v>
      </c>
      <c r="AO100" s="10"/>
      <c r="AP100" s="12">
        <v>24775</v>
      </c>
      <c r="AQ100" s="12" t="str">
        <f t="shared" si="45"/>
        <v xml:space="preserve"> </v>
      </c>
      <c r="AR100" s="12">
        <f t="shared" si="46"/>
        <v>24775</v>
      </c>
      <c r="AS100" s="241"/>
      <c r="AT100" s="242"/>
      <c r="AU100" s="241"/>
      <c r="AV100" s="241"/>
      <c r="AW100" s="243"/>
      <c r="AX100" s="242"/>
      <c r="AY100" s="242"/>
      <c r="AZ100" s="241">
        <v>0</v>
      </c>
      <c r="BA100" s="241">
        <v>0</v>
      </c>
      <c r="BB100" s="241">
        <v>0</v>
      </c>
      <c r="BC100" s="241">
        <v>0</v>
      </c>
      <c r="BD100" s="241">
        <v>0</v>
      </c>
      <c r="BE100" s="241">
        <v>0</v>
      </c>
      <c r="BF100" s="241"/>
      <c r="BG100" s="241">
        <v>3</v>
      </c>
      <c r="BH100" s="241">
        <v>0</v>
      </c>
      <c r="BI100" s="241">
        <v>13483.41</v>
      </c>
      <c r="BJ100" s="241"/>
      <c r="BK100" s="241"/>
      <c r="BL100" s="241"/>
      <c r="BM100" s="241"/>
      <c r="BN100" s="294"/>
      <c r="BO100" s="294"/>
      <c r="BP100" s="294"/>
      <c r="BQ100" s="294"/>
      <c r="BR100" s="244"/>
      <c r="BS100" s="244"/>
      <c r="BT100" s="241"/>
      <c r="BU100" s="241"/>
      <c r="BV100" s="245"/>
      <c r="BW100" s="241">
        <v>0</v>
      </c>
      <c r="BX100" s="241">
        <v>0</v>
      </c>
      <c r="BY100" s="241">
        <v>0</v>
      </c>
      <c r="BZ100" s="241">
        <v>0</v>
      </c>
      <c r="CA100" s="241">
        <v>0</v>
      </c>
      <c r="CB100" s="242" t="s">
        <v>634</v>
      </c>
      <c r="CC100" s="247">
        <v>11291.59</v>
      </c>
      <c r="CD100" s="247">
        <v>11291.59</v>
      </c>
      <c r="CE100" s="247">
        <v>24775</v>
      </c>
      <c r="CF100" s="247">
        <v>0</v>
      </c>
    </row>
    <row r="101" spans="1:84" x14ac:dyDescent="0.25">
      <c r="A101" s="253" t="s">
        <v>835</v>
      </c>
      <c r="B101" s="254" t="s">
        <v>836</v>
      </c>
      <c r="C101" s="254" t="s">
        <v>695</v>
      </c>
      <c r="D101" s="233"/>
      <c r="E101" s="234">
        <v>800.69</v>
      </c>
      <c r="F101" s="235">
        <v>800.69</v>
      </c>
      <c r="G101" s="255">
        <f>'Jobs-Ops'!G101</f>
        <v>0</v>
      </c>
      <c r="H101" s="113">
        <f>'Jobs-Ops'!H101</f>
        <v>0</v>
      </c>
      <c r="I101" s="104"/>
      <c r="J101" s="237">
        <f t="shared" si="29"/>
        <v>800.69</v>
      </c>
      <c r="K101" s="238"/>
      <c r="L101" s="239"/>
      <c r="M101" s="8">
        <v>771.32</v>
      </c>
      <c r="N101" s="240">
        <f t="shared" si="30"/>
        <v>771.32</v>
      </c>
      <c r="O101" s="71"/>
      <c r="P101" s="100"/>
      <c r="Q101" s="9">
        <f t="shared" si="31"/>
        <v>29.370000000000005</v>
      </c>
      <c r="R101" s="9">
        <f t="shared" si="32"/>
        <v>29.370000000000005</v>
      </c>
      <c r="S101" s="9">
        <f t="shared" si="33"/>
        <v>0</v>
      </c>
      <c r="T101" s="256">
        <v>46022</v>
      </c>
      <c r="U101" s="10"/>
      <c r="V101" s="23">
        <f t="shared" si="34"/>
        <v>1</v>
      </c>
      <c r="W101" s="11">
        <f t="shared" si="35"/>
        <v>800.69</v>
      </c>
      <c r="X101" s="8">
        <v>771.32</v>
      </c>
      <c r="Y101" s="9">
        <f t="shared" si="36"/>
        <v>29.370000000000005</v>
      </c>
      <c r="Z101" s="9">
        <f t="shared" si="37"/>
        <v>29.370000000000005</v>
      </c>
      <c r="AA101" s="9">
        <f t="shared" si="38"/>
        <v>0</v>
      </c>
      <c r="AB101" s="10"/>
      <c r="AC101" s="24">
        <v>0</v>
      </c>
      <c r="AD101" s="11">
        <v>0</v>
      </c>
      <c r="AE101" s="8">
        <v>0</v>
      </c>
      <c r="AF101" s="9">
        <f t="shared" si="39"/>
        <v>0</v>
      </c>
      <c r="AG101" s="10"/>
      <c r="AH101" s="11">
        <f t="shared" si="40"/>
        <v>800.69</v>
      </c>
      <c r="AI101" s="8">
        <v>771.32</v>
      </c>
      <c r="AJ101" s="9">
        <f t="shared" si="41"/>
        <v>29.370000000000005</v>
      </c>
      <c r="AK101" s="10"/>
      <c r="AL101" s="25">
        <f t="shared" si="42"/>
        <v>0</v>
      </c>
      <c r="AM101" s="25">
        <f t="shared" si="43"/>
        <v>0</v>
      </c>
      <c r="AN101" s="25">
        <f t="shared" si="44"/>
        <v>0</v>
      </c>
      <c r="AO101" s="10"/>
      <c r="AP101" s="12">
        <v>800.69</v>
      </c>
      <c r="AQ101" s="12">
        <f t="shared" si="45"/>
        <v>0</v>
      </c>
      <c r="AR101" s="12">
        <f t="shared" si="46"/>
        <v>0</v>
      </c>
      <c r="AS101" s="241"/>
      <c r="AT101" s="242"/>
      <c r="AU101" s="241"/>
      <c r="AV101" s="241"/>
      <c r="AW101" s="243"/>
      <c r="AX101" s="242"/>
      <c r="AY101" s="242"/>
      <c r="AZ101" s="241">
        <v>0</v>
      </c>
      <c r="BA101" s="241">
        <v>0</v>
      </c>
      <c r="BB101" s="241">
        <v>0</v>
      </c>
      <c r="BC101" s="241">
        <v>0</v>
      </c>
      <c r="BD101" s="241">
        <v>0</v>
      </c>
      <c r="BE101" s="241">
        <v>0</v>
      </c>
      <c r="BF101" s="241"/>
      <c r="BG101" s="241">
        <v>3</v>
      </c>
      <c r="BH101" s="241">
        <v>0</v>
      </c>
      <c r="BI101" s="241">
        <v>29.370000000000005</v>
      </c>
      <c r="BJ101" s="241"/>
      <c r="BK101" s="241"/>
      <c r="BL101" s="241"/>
      <c r="BM101" s="241"/>
      <c r="BN101" s="294"/>
      <c r="BO101" s="294"/>
      <c r="BP101" s="294"/>
      <c r="BQ101" s="294"/>
      <c r="BR101" s="244"/>
      <c r="BS101" s="244"/>
      <c r="BT101" s="241"/>
      <c r="BU101" s="241"/>
      <c r="BV101" s="245"/>
      <c r="BW101" s="241">
        <v>0</v>
      </c>
      <c r="BX101" s="241">
        <v>0</v>
      </c>
      <c r="BY101" s="241">
        <v>0</v>
      </c>
      <c r="BZ101" s="241">
        <v>0</v>
      </c>
      <c r="CA101" s="241">
        <v>0</v>
      </c>
      <c r="CB101" s="242" t="s">
        <v>634</v>
      </c>
      <c r="CC101" s="247">
        <v>771.32</v>
      </c>
      <c r="CD101" s="247">
        <v>771.32</v>
      </c>
      <c r="CE101" s="247">
        <v>800.69</v>
      </c>
      <c r="CF101" s="247">
        <v>0</v>
      </c>
    </row>
    <row r="102" spans="1:84" x14ac:dyDescent="0.25">
      <c r="A102" s="253" t="s">
        <v>837</v>
      </c>
      <c r="B102" s="254" t="s">
        <v>838</v>
      </c>
      <c r="C102" s="254" t="s">
        <v>695</v>
      </c>
      <c r="D102" s="233"/>
      <c r="E102" s="234">
        <v>247539.61</v>
      </c>
      <c r="F102" s="235">
        <v>247539.61</v>
      </c>
      <c r="G102" s="255">
        <f>'Jobs-Ops'!G102</f>
        <v>0</v>
      </c>
      <c r="H102" s="113">
        <f>'Jobs-Ops'!H102</f>
        <v>0</v>
      </c>
      <c r="I102" s="104"/>
      <c r="J102" s="237">
        <f t="shared" si="29"/>
        <v>247539.61</v>
      </c>
      <c r="K102" s="238"/>
      <c r="L102" s="239"/>
      <c r="M102" s="8">
        <v>236312.57</v>
      </c>
      <c r="N102" s="240">
        <f t="shared" si="30"/>
        <v>236312.57</v>
      </c>
      <c r="O102" s="71"/>
      <c r="P102" s="100"/>
      <c r="Q102" s="9">
        <f t="shared" si="31"/>
        <v>11227.039999999979</v>
      </c>
      <c r="R102" s="9">
        <f t="shared" si="32"/>
        <v>8250</v>
      </c>
      <c r="S102" s="9">
        <f t="shared" si="33"/>
        <v>2977.039999999979</v>
      </c>
      <c r="T102" s="256">
        <v>46022</v>
      </c>
      <c r="U102" s="10"/>
      <c r="V102" s="23">
        <f t="shared" si="34"/>
        <v>1</v>
      </c>
      <c r="W102" s="11">
        <f t="shared" si="35"/>
        <v>247539.61</v>
      </c>
      <c r="X102" s="8">
        <v>236312.57</v>
      </c>
      <c r="Y102" s="9">
        <f t="shared" si="36"/>
        <v>11227.039999999979</v>
      </c>
      <c r="Z102" s="9">
        <f t="shared" si="37"/>
        <v>8250</v>
      </c>
      <c r="AA102" s="9">
        <f t="shared" si="38"/>
        <v>2977.039999999979</v>
      </c>
      <c r="AB102" s="10"/>
      <c r="AC102" s="24">
        <v>0</v>
      </c>
      <c r="AD102" s="11">
        <v>0</v>
      </c>
      <c r="AE102" s="8">
        <v>0</v>
      </c>
      <c r="AF102" s="9">
        <f t="shared" si="39"/>
        <v>0</v>
      </c>
      <c r="AG102" s="10"/>
      <c r="AH102" s="11">
        <f t="shared" si="40"/>
        <v>247539.61</v>
      </c>
      <c r="AI102" s="8">
        <v>236312.57</v>
      </c>
      <c r="AJ102" s="9">
        <f t="shared" si="41"/>
        <v>11227.039999999979</v>
      </c>
      <c r="AK102" s="10"/>
      <c r="AL102" s="25">
        <f t="shared" si="42"/>
        <v>0</v>
      </c>
      <c r="AM102" s="25">
        <f t="shared" si="43"/>
        <v>0</v>
      </c>
      <c r="AN102" s="25">
        <f t="shared" si="44"/>
        <v>0</v>
      </c>
      <c r="AO102" s="10"/>
      <c r="AP102" s="12">
        <v>247539.61</v>
      </c>
      <c r="AQ102" s="12">
        <f t="shared" si="45"/>
        <v>0</v>
      </c>
      <c r="AR102" s="12">
        <f t="shared" si="46"/>
        <v>0</v>
      </c>
      <c r="AS102" s="241"/>
      <c r="AT102" s="242"/>
      <c r="AU102" s="241"/>
      <c r="AV102" s="241"/>
      <c r="AW102" s="243"/>
      <c r="AX102" s="242"/>
      <c r="AY102" s="242"/>
      <c r="AZ102" s="241">
        <v>0</v>
      </c>
      <c r="BA102" s="241">
        <v>0</v>
      </c>
      <c r="BB102" s="241">
        <v>0</v>
      </c>
      <c r="BC102" s="241">
        <v>0</v>
      </c>
      <c r="BD102" s="241">
        <v>0</v>
      </c>
      <c r="BE102" s="241">
        <v>0</v>
      </c>
      <c r="BF102" s="241"/>
      <c r="BG102" s="241">
        <v>3</v>
      </c>
      <c r="BH102" s="241">
        <v>0</v>
      </c>
      <c r="BI102" s="241">
        <v>8250</v>
      </c>
      <c r="BJ102" s="241"/>
      <c r="BK102" s="241"/>
      <c r="BL102" s="241"/>
      <c r="BM102" s="241"/>
      <c r="BN102" s="294"/>
      <c r="BO102" s="294"/>
      <c r="BP102" s="294"/>
      <c r="BQ102" s="294"/>
      <c r="BR102" s="244"/>
      <c r="BS102" s="244"/>
      <c r="BT102" s="241"/>
      <c r="BU102" s="241"/>
      <c r="BV102" s="245"/>
      <c r="BW102" s="241">
        <v>0</v>
      </c>
      <c r="BX102" s="241">
        <v>0</v>
      </c>
      <c r="BY102" s="241">
        <v>0</v>
      </c>
      <c r="BZ102" s="241">
        <v>0</v>
      </c>
      <c r="CA102" s="241">
        <v>0</v>
      </c>
      <c r="CB102" s="242" t="s">
        <v>634</v>
      </c>
      <c r="CC102" s="247">
        <v>236312.57</v>
      </c>
      <c r="CD102" s="247">
        <v>236312.57</v>
      </c>
      <c r="CE102" s="247">
        <v>247539.61</v>
      </c>
      <c r="CF102" s="247">
        <v>0</v>
      </c>
    </row>
    <row r="103" spans="1:84" x14ac:dyDescent="0.25">
      <c r="A103" s="253" t="s">
        <v>839</v>
      </c>
      <c r="B103" s="254" t="s">
        <v>840</v>
      </c>
      <c r="C103" s="254" t="s">
        <v>675</v>
      </c>
      <c r="D103" s="233"/>
      <c r="E103" s="234">
        <v>31296.85</v>
      </c>
      <c r="F103" s="235">
        <v>31296.85</v>
      </c>
      <c r="G103" s="255">
        <f>'Jobs-Ops'!G103</f>
        <v>0</v>
      </c>
      <c r="H103" s="113">
        <f>'Jobs-Ops'!H103</f>
        <v>0</v>
      </c>
      <c r="I103" s="104"/>
      <c r="J103" s="237">
        <f t="shared" si="29"/>
        <v>31296.85</v>
      </c>
      <c r="K103" s="238"/>
      <c r="L103" s="239"/>
      <c r="M103" s="8">
        <v>25667.34</v>
      </c>
      <c r="N103" s="240">
        <f t="shared" si="30"/>
        <v>25667.34</v>
      </c>
      <c r="O103" s="71"/>
      <c r="P103" s="100"/>
      <c r="Q103" s="9">
        <f t="shared" si="31"/>
        <v>5629.5099999999984</v>
      </c>
      <c r="R103" s="9">
        <f t="shared" si="32"/>
        <v>4000</v>
      </c>
      <c r="S103" s="9">
        <f t="shared" si="33"/>
        <v>1629.5099999999984</v>
      </c>
      <c r="T103" s="256">
        <v>46022</v>
      </c>
      <c r="U103" s="10"/>
      <c r="V103" s="23">
        <f t="shared" si="34"/>
        <v>1</v>
      </c>
      <c r="W103" s="11">
        <f t="shared" si="35"/>
        <v>31296.85</v>
      </c>
      <c r="X103" s="8">
        <v>25667.34</v>
      </c>
      <c r="Y103" s="9">
        <f t="shared" si="36"/>
        <v>5629.5099999999984</v>
      </c>
      <c r="Z103" s="9">
        <f t="shared" si="37"/>
        <v>4000</v>
      </c>
      <c r="AA103" s="9">
        <f t="shared" si="38"/>
        <v>1629.5099999999984</v>
      </c>
      <c r="AB103" s="10"/>
      <c r="AC103" s="24">
        <v>0</v>
      </c>
      <c r="AD103" s="11">
        <v>0</v>
      </c>
      <c r="AE103" s="8">
        <v>0</v>
      </c>
      <c r="AF103" s="9">
        <f t="shared" si="39"/>
        <v>0</v>
      </c>
      <c r="AG103" s="10"/>
      <c r="AH103" s="11">
        <f t="shared" si="40"/>
        <v>31296.85</v>
      </c>
      <c r="AI103" s="8">
        <v>25667.34</v>
      </c>
      <c r="AJ103" s="9">
        <f t="shared" si="41"/>
        <v>5629.5099999999984</v>
      </c>
      <c r="AK103" s="10"/>
      <c r="AL103" s="25">
        <f t="shared" si="42"/>
        <v>0</v>
      </c>
      <c r="AM103" s="25">
        <f t="shared" si="43"/>
        <v>0</v>
      </c>
      <c r="AN103" s="25">
        <f t="shared" si="44"/>
        <v>0</v>
      </c>
      <c r="AO103" s="10"/>
      <c r="AP103" s="12">
        <v>31296.85</v>
      </c>
      <c r="AQ103" s="12">
        <f t="shared" si="45"/>
        <v>0</v>
      </c>
      <c r="AR103" s="12">
        <f t="shared" si="46"/>
        <v>0</v>
      </c>
      <c r="AS103" s="241"/>
      <c r="AT103" s="242"/>
      <c r="AU103" s="241"/>
      <c r="AV103" s="241"/>
      <c r="AW103" s="243"/>
      <c r="AX103" s="242"/>
      <c r="AY103" s="242"/>
      <c r="AZ103" s="241">
        <v>0</v>
      </c>
      <c r="BA103" s="241">
        <v>0</v>
      </c>
      <c r="BB103" s="241">
        <v>0</v>
      </c>
      <c r="BC103" s="241">
        <v>0</v>
      </c>
      <c r="BD103" s="241">
        <v>0</v>
      </c>
      <c r="BE103" s="241">
        <v>0</v>
      </c>
      <c r="BF103" s="241"/>
      <c r="BG103" s="241">
        <v>3</v>
      </c>
      <c r="BH103" s="241">
        <v>0</v>
      </c>
      <c r="BI103" s="241">
        <v>4000</v>
      </c>
      <c r="BJ103" s="241"/>
      <c r="BK103" s="241"/>
      <c r="BL103" s="241"/>
      <c r="BM103" s="241"/>
      <c r="BN103" s="294"/>
      <c r="BO103" s="294"/>
      <c r="BP103" s="294"/>
      <c r="BQ103" s="294"/>
      <c r="BR103" s="244"/>
      <c r="BS103" s="244"/>
      <c r="BT103" s="241"/>
      <c r="BU103" s="241"/>
      <c r="BV103" s="245"/>
      <c r="BW103" s="241">
        <v>0</v>
      </c>
      <c r="BX103" s="241">
        <v>0</v>
      </c>
      <c r="BY103" s="241">
        <v>0</v>
      </c>
      <c r="BZ103" s="241">
        <v>0</v>
      </c>
      <c r="CA103" s="241">
        <v>0</v>
      </c>
      <c r="CB103" s="242" t="s">
        <v>634</v>
      </c>
      <c r="CC103" s="247">
        <v>25667.34</v>
      </c>
      <c r="CD103" s="247">
        <v>25667.34</v>
      </c>
      <c r="CE103" s="247">
        <v>31296.85</v>
      </c>
      <c r="CF103" s="247">
        <v>0</v>
      </c>
    </row>
    <row r="104" spans="1:84" x14ac:dyDescent="0.25">
      <c r="A104" s="253" t="s">
        <v>841</v>
      </c>
      <c r="B104" s="254" t="s">
        <v>842</v>
      </c>
      <c r="C104" s="254" t="s">
        <v>642</v>
      </c>
      <c r="D104" s="233"/>
      <c r="E104" s="234">
        <v>20123.71</v>
      </c>
      <c r="F104" s="235">
        <v>20123.71</v>
      </c>
      <c r="G104" s="255">
        <f>'Jobs-Ops'!G104</f>
        <v>0</v>
      </c>
      <c r="H104" s="113">
        <f>'Jobs-Ops'!H104</f>
        <v>0</v>
      </c>
      <c r="I104" s="104"/>
      <c r="J104" s="237">
        <f t="shared" si="29"/>
        <v>20123.71</v>
      </c>
      <c r="K104" s="238"/>
      <c r="L104" s="239"/>
      <c r="M104" s="8">
        <v>17208.88</v>
      </c>
      <c r="N104" s="240">
        <f t="shared" si="30"/>
        <v>17208.88</v>
      </c>
      <c r="O104" s="71"/>
      <c r="P104" s="100"/>
      <c r="Q104" s="9">
        <f t="shared" si="31"/>
        <v>2914.8299999999981</v>
      </c>
      <c r="R104" s="9">
        <f t="shared" si="32"/>
        <v>2942</v>
      </c>
      <c r="S104" s="9">
        <f t="shared" si="33"/>
        <v>-27.170000000001892</v>
      </c>
      <c r="T104" s="256">
        <v>46022</v>
      </c>
      <c r="U104" s="10"/>
      <c r="V104" s="23">
        <f t="shared" si="34"/>
        <v>1.0117863568111347</v>
      </c>
      <c r="W104" s="11">
        <f t="shared" si="35"/>
        <v>20360.8952264238</v>
      </c>
      <c r="X104" s="8">
        <v>17411.71</v>
      </c>
      <c r="Y104" s="9">
        <f t="shared" si="36"/>
        <v>2949.1852264238005</v>
      </c>
      <c r="Z104" s="9">
        <f t="shared" si="37"/>
        <v>2942</v>
      </c>
      <c r="AA104" s="9">
        <f t="shared" si="38"/>
        <v>7.1852264238004864</v>
      </c>
      <c r="AB104" s="10"/>
      <c r="AC104" s="24">
        <v>0</v>
      </c>
      <c r="AD104" s="11">
        <v>0</v>
      </c>
      <c r="AE104" s="8">
        <v>0</v>
      </c>
      <c r="AF104" s="9">
        <f t="shared" si="39"/>
        <v>0</v>
      </c>
      <c r="AG104" s="10"/>
      <c r="AH104" s="11">
        <f t="shared" si="40"/>
        <v>20360.8952264238</v>
      </c>
      <c r="AI104" s="8">
        <v>17411.71</v>
      </c>
      <c r="AJ104" s="9">
        <f t="shared" si="41"/>
        <v>2949.1852264238005</v>
      </c>
      <c r="AK104" s="10"/>
      <c r="AL104" s="25">
        <f t="shared" si="42"/>
        <v>-237.18522642380049</v>
      </c>
      <c r="AM104" s="25">
        <f t="shared" si="43"/>
        <v>-202.82999999999811</v>
      </c>
      <c r="AN104" s="25">
        <f t="shared" si="44"/>
        <v>-34.355226423802378</v>
      </c>
      <c r="AO104" s="10"/>
      <c r="AP104" s="12">
        <v>20123.71</v>
      </c>
      <c r="AQ104" s="12">
        <f t="shared" si="45"/>
        <v>237.18522642380049</v>
      </c>
      <c r="AR104" s="12" t="str">
        <f t="shared" si="46"/>
        <v xml:space="preserve"> </v>
      </c>
      <c r="AS104" s="241"/>
      <c r="AT104" s="242"/>
      <c r="AU104" s="241"/>
      <c r="AV104" s="241"/>
      <c r="AW104" s="243"/>
      <c r="AX104" s="242"/>
      <c r="AY104" s="242"/>
      <c r="AZ104" s="241">
        <v>0</v>
      </c>
      <c r="BA104" s="241">
        <v>0</v>
      </c>
      <c r="BB104" s="241">
        <v>0</v>
      </c>
      <c r="BC104" s="241">
        <v>0</v>
      </c>
      <c r="BD104" s="241">
        <v>0</v>
      </c>
      <c r="BE104" s="241">
        <v>0</v>
      </c>
      <c r="BF104" s="241"/>
      <c r="BG104" s="241">
        <v>3</v>
      </c>
      <c r="BH104" s="241">
        <v>0</v>
      </c>
      <c r="BI104" s="241">
        <v>2942</v>
      </c>
      <c r="BJ104" s="241"/>
      <c r="BK104" s="241"/>
      <c r="BL104" s="241"/>
      <c r="BM104" s="241"/>
      <c r="BN104" s="294"/>
      <c r="BO104" s="294"/>
      <c r="BP104" s="294"/>
      <c r="BQ104" s="294"/>
      <c r="BR104" s="244"/>
      <c r="BS104" s="244"/>
      <c r="BT104" s="241"/>
      <c r="BU104" s="241"/>
      <c r="BV104" s="245"/>
      <c r="BW104" s="241">
        <v>0</v>
      </c>
      <c r="BX104" s="241">
        <v>0</v>
      </c>
      <c r="BY104" s="241">
        <v>0</v>
      </c>
      <c r="BZ104" s="241">
        <v>0</v>
      </c>
      <c r="CA104" s="241">
        <v>0</v>
      </c>
      <c r="CB104" s="242" t="s">
        <v>634</v>
      </c>
      <c r="CC104" s="247">
        <v>17411.71</v>
      </c>
      <c r="CD104" s="247">
        <v>17411.71</v>
      </c>
      <c r="CE104" s="247">
        <v>20123.71</v>
      </c>
      <c r="CF104" s="247">
        <v>0</v>
      </c>
    </row>
    <row r="105" spans="1:84" x14ac:dyDescent="0.25">
      <c r="A105" s="253" t="s">
        <v>843</v>
      </c>
      <c r="B105" s="254" t="s">
        <v>844</v>
      </c>
      <c r="C105" s="254" t="s">
        <v>675</v>
      </c>
      <c r="D105" s="233"/>
      <c r="E105" s="234">
        <v>8241.5499999999993</v>
      </c>
      <c r="F105" s="235">
        <v>8241.5499999999993</v>
      </c>
      <c r="G105" s="255">
        <f>'Jobs-Ops'!G105</f>
        <v>0</v>
      </c>
      <c r="H105" s="113">
        <f>'Jobs-Ops'!H105</f>
        <v>0</v>
      </c>
      <c r="I105" s="104"/>
      <c r="J105" s="237">
        <f t="shared" si="29"/>
        <v>8241.5499999999993</v>
      </c>
      <c r="K105" s="238"/>
      <c r="L105" s="239"/>
      <c r="M105" s="8">
        <v>6965.65</v>
      </c>
      <c r="N105" s="240">
        <f t="shared" si="30"/>
        <v>6965.65</v>
      </c>
      <c r="O105" s="71"/>
      <c r="P105" s="100"/>
      <c r="Q105" s="9">
        <f t="shared" si="31"/>
        <v>1275.8999999999996</v>
      </c>
      <c r="R105" s="9">
        <f t="shared" si="32"/>
        <v>3500</v>
      </c>
      <c r="S105" s="9">
        <f t="shared" si="33"/>
        <v>-2224.1000000000004</v>
      </c>
      <c r="T105" s="256">
        <v>46022</v>
      </c>
      <c r="U105" s="10"/>
      <c r="V105" s="23">
        <f t="shared" si="34"/>
        <v>1</v>
      </c>
      <c r="W105" s="11">
        <f t="shared" si="35"/>
        <v>8241.5499999999993</v>
      </c>
      <c r="X105" s="8">
        <v>6965.65</v>
      </c>
      <c r="Y105" s="9">
        <f t="shared" si="36"/>
        <v>1275.8999999999996</v>
      </c>
      <c r="Z105" s="9">
        <f t="shared" si="37"/>
        <v>3500</v>
      </c>
      <c r="AA105" s="9">
        <f t="shared" si="38"/>
        <v>-2224.1000000000004</v>
      </c>
      <c r="AB105" s="10"/>
      <c r="AC105" s="24">
        <v>0</v>
      </c>
      <c r="AD105" s="11">
        <v>0</v>
      </c>
      <c r="AE105" s="8">
        <v>0</v>
      </c>
      <c r="AF105" s="9">
        <f t="shared" si="39"/>
        <v>0</v>
      </c>
      <c r="AG105" s="10"/>
      <c r="AH105" s="11">
        <f t="shared" si="40"/>
        <v>8241.5499999999993</v>
      </c>
      <c r="AI105" s="8">
        <v>6965.65</v>
      </c>
      <c r="AJ105" s="9">
        <f t="shared" si="41"/>
        <v>1275.8999999999996</v>
      </c>
      <c r="AK105" s="10"/>
      <c r="AL105" s="25">
        <f t="shared" si="42"/>
        <v>0</v>
      </c>
      <c r="AM105" s="25">
        <f t="shared" si="43"/>
        <v>0</v>
      </c>
      <c r="AN105" s="25">
        <f t="shared" si="44"/>
        <v>0</v>
      </c>
      <c r="AO105" s="10"/>
      <c r="AP105" s="12">
        <v>8241.5499999999993</v>
      </c>
      <c r="AQ105" s="12">
        <f t="shared" si="45"/>
        <v>0</v>
      </c>
      <c r="AR105" s="12">
        <f t="shared" si="46"/>
        <v>0</v>
      </c>
      <c r="AS105" s="241"/>
      <c r="AT105" s="242"/>
      <c r="AU105" s="241"/>
      <c r="AV105" s="241"/>
      <c r="AW105" s="243"/>
      <c r="AX105" s="242"/>
      <c r="AY105" s="242"/>
      <c r="AZ105" s="241">
        <v>0</v>
      </c>
      <c r="BA105" s="241">
        <v>0</v>
      </c>
      <c r="BB105" s="241">
        <v>0</v>
      </c>
      <c r="BC105" s="241">
        <v>0</v>
      </c>
      <c r="BD105" s="241">
        <v>0</v>
      </c>
      <c r="BE105" s="241">
        <v>0</v>
      </c>
      <c r="BF105" s="241"/>
      <c r="BG105" s="241">
        <v>3</v>
      </c>
      <c r="BH105" s="241">
        <v>0</v>
      </c>
      <c r="BI105" s="241">
        <v>3500</v>
      </c>
      <c r="BJ105" s="241"/>
      <c r="BK105" s="241"/>
      <c r="BL105" s="241"/>
      <c r="BM105" s="241"/>
      <c r="BN105" s="294"/>
      <c r="BO105" s="294"/>
      <c r="BP105" s="294"/>
      <c r="BQ105" s="294"/>
      <c r="BR105" s="244"/>
      <c r="BS105" s="244"/>
      <c r="BT105" s="241"/>
      <c r="BU105" s="241"/>
      <c r="BV105" s="245"/>
      <c r="BW105" s="241">
        <v>0</v>
      </c>
      <c r="BX105" s="241">
        <v>0</v>
      </c>
      <c r="BY105" s="241">
        <v>0</v>
      </c>
      <c r="BZ105" s="241">
        <v>0</v>
      </c>
      <c r="CA105" s="241">
        <v>0</v>
      </c>
      <c r="CB105" s="242" t="s">
        <v>634</v>
      </c>
      <c r="CC105" s="247">
        <v>6965.65</v>
      </c>
      <c r="CD105" s="247">
        <v>6965.65</v>
      </c>
      <c r="CE105" s="247">
        <v>8241.5499999999993</v>
      </c>
      <c r="CF105" s="247">
        <v>0</v>
      </c>
    </row>
    <row r="106" spans="1:84" x14ac:dyDescent="0.25">
      <c r="A106" s="253"/>
      <c r="B106" s="93" t="s">
        <v>845</v>
      </c>
      <c r="C106" s="254"/>
      <c r="D106" s="233"/>
      <c r="E106" s="276">
        <f>SUM(E7:E105)/2</f>
        <v>158612654.08500013</v>
      </c>
      <c r="F106" s="266">
        <f>SUM(F7:F105)/2</f>
        <v>158612654.08500013</v>
      </c>
      <c r="G106" s="255">
        <f>'Jobs-Ops'!G106</f>
        <v>0</v>
      </c>
      <c r="H106" s="113">
        <f>'Jobs-Ops'!H106</f>
        <v>0</v>
      </c>
      <c r="I106" s="104"/>
      <c r="J106" s="277">
        <f>SUM(J7:J105)/2</f>
        <v>154968873.0550001</v>
      </c>
      <c r="K106" s="238"/>
      <c r="L106" s="239"/>
      <c r="M106" s="270">
        <f>SUM(M7:M105)/2</f>
        <v>153983771.45999998</v>
      </c>
      <c r="N106" s="278">
        <f>SUM(N7:N105)/2</f>
        <v>150505910.82999998</v>
      </c>
      <c r="O106" s="71"/>
      <c r="P106" s="100"/>
      <c r="Q106" s="268">
        <f>SUM(Q7:Q105)/2</f>
        <v>4462962.2249999968</v>
      </c>
      <c r="R106" s="268">
        <f>SUM(R7:R105)/2</f>
        <v>14797091.215000009</v>
      </c>
      <c r="S106" s="268">
        <f>SUM(S7:S105)/2</f>
        <v>-10334128.990000002</v>
      </c>
      <c r="T106" s="256" t="str">
        <f>IF('Jobs-Ops'!S106&lt;&gt; "",'Jobs-Ops'!S106,"")</f>
        <v/>
      </c>
      <c r="U106" s="10"/>
      <c r="V106" s="23" t="str">
        <f t="shared" si="34"/>
        <v/>
      </c>
      <c r="W106" s="269">
        <f>SUM(W7:W105)/2</f>
        <v>93750796.969946295</v>
      </c>
      <c r="X106" s="270">
        <f>SUM(X7:X105)/2</f>
        <v>89022477.760000005</v>
      </c>
      <c r="Y106" s="268">
        <f>SUM(Y7:Y105)/2</f>
        <v>-184047.19333494359</v>
      </c>
      <c r="Z106" s="268">
        <f>SUM(Z7:Z105)/2</f>
        <v>14797091.215000009</v>
      </c>
      <c r="AA106" s="268">
        <f>SUM(AA7:AA105)/2</f>
        <v>-14981138.408334941</v>
      </c>
      <c r="AB106" s="10"/>
      <c r="AC106" s="24"/>
      <c r="AD106" s="269">
        <f>SUM(AD7:AD105)/2</f>
        <v>57986837.181626804</v>
      </c>
      <c r="AE106" s="270">
        <f>SUM(AE7:AE105)/2</f>
        <v>51631578.804999985</v>
      </c>
      <c r="AF106" s="268">
        <f>SUM(AF7:AF105)/2</f>
        <v>6355258.376626798</v>
      </c>
      <c r="AG106" s="10"/>
      <c r="AH106" s="269">
        <f>SUM(AH7:AH105)/2</f>
        <v>35763959.788319543</v>
      </c>
      <c r="AI106" s="270">
        <f>SUM(AI7:AI105)/2</f>
        <v>37390898.954999983</v>
      </c>
      <c r="AJ106" s="268">
        <f>SUM(AJ7:AJ105)/2</f>
        <v>-6539305.5699617434</v>
      </c>
      <c r="AK106" s="10"/>
      <c r="AL106" s="280">
        <f>SUM(AL7:AL105)/2</f>
        <v>61218076.085053638</v>
      </c>
      <c r="AM106" s="280">
        <f>SUM(AM7:AM105)/2</f>
        <v>61483433.07</v>
      </c>
      <c r="AN106" s="280">
        <f>SUM(AN7:AN105)/2</f>
        <v>4647009.4183349414</v>
      </c>
      <c r="AO106" s="10"/>
      <c r="AP106" s="281">
        <f>SUM(AP7:AP105)/2</f>
        <v>107634954.37999994</v>
      </c>
      <c r="AQ106" s="281">
        <f>SUM(AQ7:AQ105)/2</f>
        <v>2326856.8982186574</v>
      </c>
      <c r="AR106" s="281">
        <f>SUM(AR7:AR105)/2</f>
        <v>16211014.308272291</v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4"/>
      <c r="BO106" s="294"/>
      <c r="BP106" s="294"/>
      <c r="BQ106" s="294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ref="AI71:AI134" si="47">IF(LEFT(B107,4)&lt;&gt;"    ","",X107-AE107)</f>
        <v/>
      </c>
      <c r="AJ107" s="9" t="str">
        <f t="shared" si="41"/>
        <v/>
      </c>
      <c r="AK107" s="10"/>
      <c r="AL107" s="25" t="str">
        <f t="shared" si="42"/>
        <v/>
      </c>
      <c r="AM107" s="25">
        <f t="shared" si="43"/>
        <v>0</v>
      </c>
      <c r="AN107" s="25" t="str">
        <f t="shared" si="44"/>
        <v/>
      </c>
      <c r="AO107" s="10"/>
      <c r="AP107" s="12"/>
      <c r="AQ107" s="12" t="str">
        <f t="shared" si="45"/>
        <v/>
      </c>
      <c r="AR107" s="12" t="str">
        <f t="shared" si="46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4"/>
      <c r="BO107" s="294"/>
      <c r="BP107" s="294"/>
      <c r="BQ107" s="294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97"/>
      <c r="B108" s="296" t="s">
        <v>639</v>
      </c>
      <c r="C108" s="93"/>
      <c r="D108" s="265"/>
      <c r="E108" s="276">
        <f>SUMIF(BG8:BG108,1, E8:E108)</f>
        <v>110020821.29000001</v>
      </c>
      <c r="F108" s="266">
        <f>SUMIF(BG8:BG108,1, F8:F108)</f>
        <v>110020821.29000001</v>
      </c>
      <c r="G108" s="298">
        <f>'Jobs-Ops'!G108</f>
        <v>0</v>
      </c>
      <c r="H108" s="113">
        <f>'Jobs-Ops'!H108</f>
        <v>0</v>
      </c>
      <c r="I108" s="104"/>
      <c r="J108" s="277">
        <f>SUMIF(BG8:BG108,1, J8:J108)</f>
        <v>106377040.25999999</v>
      </c>
      <c r="K108" s="286"/>
      <c r="L108" s="98"/>
      <c r="M108" s="270">
        <f>SUMIF(BG8:BG108,1, M8:M108)</f>
        <v>100655619.54000002</v>
      </c>
      <c r="N108" s="278">
        <f>SUMIF(BG8:BG108,1, N8:N108)</f>
        <v>97177758.910000011</v>
      </c>
      <c r="O108" s="287"/>
      <c r="P108" s="99"/>
      <c r="Q108" s="268">
        <f>SUMIF(BG8:BG108,1, Q8:Q108)</f>
        <v>9199281.3499999996</v>
      </c>
      <c r="R108" s="268">
        <f>SUMIF(BG8:BG108,1, R8:R108)</f>
        <v>8147126</v>
      </c>
      <c r="S108" s="268">
        <f>SUMIF(BG8:BG108,1, S8:S108)</f>
        <v>1052155.3500000003</v>
      </c>
      <c r="T108" s="299" t="str">
        <f>IF('Jobs-Ops'!S108&lt;&gt; "",'Jobs-Ops'!S108,"")</f>
        <v/>
      </c>
      <c r="U108" s="288"/>
      <c r="V108" s="289" t="str">
        <f t="shared" si="34"/>
        <v/>
      </c>
      <c r="W108" s="269">
        <f>SUMIF(BG8:BG108,1, W8:W108)</f>
        <v>51366294.511637196</v>
      </c>
      <c r="X108" s="270">
        <f>SUMIF(BG8:BG108,1, X8:X108)</f>
        <v>46811066.169999994</v>
      </c>
      <c r="Y108" s="268">
        <f>SUMIF(BG8:BG108,1, Y8:Y108)</f>
        <v>4554404.9089946272</v>
      </c>
      <c r="Z108" s="268">
        <f>SUMIF(BG8:BG108,1, Z8:Z108)</f>
        <v>8147126</v>
      </c>
      <c r="AA108" s="268">
        <f>SUMIF(BG8:BG108,1, AA8:AA108)</f>
        <v>-3592721.0910053728</v>
      </c>
      <c r="AB108" s="288"/>
      <c r="AC108" s="290"/>
      <c r="AD108" s="269">
        <f>SUMIF(BG8:BG108,1, AD8:AD108)</f>
        <v>13700255.74266874</v>
      </c>
      <c r="AE108" s="270">
        <f>SUMIF(BG8:BG108,1, AE8:AE108)</f>
        <v>13731886.559999997</v>
      </c>
      <c r="AF108" s="268">
        <f>SUMIF(BG8:BG108,1, AF8:AF108)</f>
        <v>-31630.817331259099</v>
      </c>
      <c r="AG108" s="288"/>
      <c r="AH108" s="269">
        <f>SUMIF(BG8:BG108,1, AH8:AH108)</f>
        <v>37666038.768968441</v>
      </c>
      <c r="AI108" s="270">
        <f>SUMIF(BG8:BG108,1, AI8:AI108)</f>
        <v>33079179.609999999</v>
      </c>
      <c r="AJ108" s="268">
        <f>SUMIF(BG8:BG108,1, AJ8:AJ108)</f>
        <v>4586035.7263258854</v>
      </c>
      <c r="AK108" s="288"/>
      <c r="AL108" s="280">
        <f>SUMIF(BG8:BG108,1, AL8:AL108)</f>
        <v>55010745.748362817</v>
      </c>
      <c r="AM108" s="280">
        <f>SUMIF(BG8:BG108,1, AM8:AM108)</f>
        <v>50366692.739999995</v>
      </c>
      <c r="AN108" s="280">
        <f>SUMIF(BG8:BG108,1, AN8:AN108)</f>
        <v>4644876.4410053734</v>
      </c>
      <c r="AO108" s="288"/>
      <c r="AP108" s="281">
        <f>SUMIF(BG8:BG108,1, AP8:AP108)</f>
        <v>58927838.570000008</v>
      </c>
      <c r="AQ108" s="281">
        <f>SUMIF(BG8:BG108,1, AQ8:AQ108)</f>
        <v>2299925.4496320803</v>
      </c>
      <c r="AR108" s="281">
        <f>SUMIF(BG8:BG108,1, AR8:AR108)</f>
        <v>9861469.5079948809</v>
      </c>
      <c r="AS108" s="15"/>
      <c r="AT108" s="272"/>
      <c r="AU108" s="15"/>
      <c r="AV108" s="15"/>
      <c r="AW108" s="273"/>
      <c r="AX108" s="272"/>
      <c r="AY108" s="272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295"/>
      <c r="BO108" s="295"/>
      <c r="BP108" s="295"/>
      <c r="BQ108" s="295"/>
      <c r="BR108" s="291"/>
      <c r="BS108" s="291"/>
      <c r="BT108" s="15"/>
      <c r="BU108" s="15"/>
      <c r="BV108" s="274"/>
      <c r="BW108" s="15"/>
      <c r="BX108" s="15"/>
      <c r="BY108" s="15"/>
      <c r="BZ108" s="15"/>
      <c r="CA108" s="15"/>
      <c r="CB108" s="272"/>
      <c r="CC108" s="275"/>
      <c r="CD108" s="275"/>
      <c r="CE108" s="275"/>
      <c r="CF108" s="275"/>
    </row>
    <row r="109" spans="1:84" x14ac:dyDescent="0.25">
      <c r="A109" s="297"/>
      <c r="B109" s="296" t="s">
        <v>640</v>
      </c>
      <c r="C109" s="93"/>
      <c r="D109" s="265"/>
      <c r="E109" s="276">
        <f>SUMIF(BG8:BG108,2, E8:E108)</f>
        <v>94554238</v>
      </c>
      <c r="F109" s="266">
        <f>SUMIF(BG8:BG108,2, F8:F108)</f>
        <v>94554238</v>
      </c>
      <c r="G109" s="298">
        <f>'Jobs-Ops'!G109</f>
        <v>0</v>
      </c>
      <c r="H109" s="113">
        <f>'Jobs-Ops'!H109</f>
        <v>0</v>
      </c>
      <c r="I109" s="104"/>
      <c r="J109" s="277">
        <f>SUMIF(BG8:BG108,2, J8:J108)</f>
        <v>94554238</v>
      </c>
      <c r="K109" s="286"/>
      <c r="L109" s="98"/>
      <c r="M109" s="270">
        <f>SUMIF(BG8:BG108,2, M8:M108)</f>
        <v>102403703.45000002</v>
      </c>
      <c r="N109" s="278">
        <f>SUMIF(BG8:BG108,2, N8:N108)</f>
        <v>102403703.45000002</v>
      </c>
      <c r="O109" s="287"/>
      <c r="P109" s="99"/>
      <c r="Q109" s="268">
        <f>SUMIF(BG8:BG108,2, Q8:Q108)</f>
        <v>-7849465.4500000039</v>
      </c>
      <c r="R109" s="268">
        <f>SUMIF(BG8:BG108,2, R8:R108)</f>
        <v>14292760.930000003</v>
      </c>
      <c r="S109" s="268">
        <f>SUMIF(BG8:BG108,2, S8:S108)</f>
        <v>-22142226.380000003</v>
      </c>
      <c r="T109" s="299" t="str">
        <f>IF('Jobs-Ops'!S109&lt;&gt; "",'Jobs-Ops'!S109,"")</f>
        <v/>
      </c>
      <c r="U109" s="288"/>
      <c r="V109" s="289" t="str">
        <f t="shared" si="34"/>
        <v/>
      </c>
      <c r="W109" s="269">
        <f>SUMIF(BG8:BG108,2, W8:W108)</f>
        <v>82167586.189645216</v>
      </c>
      <c r="X109" s="270">
        <f>SUMIF(BG8:BG108,2, X8:X108)</f>
        <v>80189663.670000017</v>
      </c>
      <c r="Y109" s="268">
        <f>SUMIF(BG8:BG108,2, Y8:Y108)</f>
        <v>-7845163.4216322592</v>
      </c>
      <c r="Z109" s="268">
        <f>SUMIF(BG8:BG108,2, Z8:Z108)</f>
        <v>14292760.930000003</v>
      </c>
      <c r="AA109" s="268">
        <f>SUMIF(BG8:BG108,2, AA8:AA108)</f>
        <v>-22137924.351632256</v>
      </c>
      <c r="AB109" s="288"/>
      <c r="AC109" s="290"/>
      <c r="AD109" s="269">
        <f>SUMIF(BG8:BG108,2, AD8:AD108)</f>
        <v>87532544.238429129</v>
      </c>
      <c r="AE109" s="270">
        <f>SUMIF(BG8:BG108,2, AE8:AE108)</f>
        <v>75164264.770000011</v>
      </c>
      <c r="AF109" s="268">
        <f>SUMIF(BG8:BG108,2, AF8:AF108)</f>
        <v>12368279.468429118</v>
      </c>
      <c r="AG109" s="288"/>
      <c r="AH109" s="269">
        <f>SUMIF(BG8:BG108,2, AH8:AH108)</f>
        <v>-5364958.0487838956</v>
      </c>
      <c r="AI109" s="270">
        <f>SUMIF(BG8:BG108,2, AI8:AI108)</f>
        <v>5025398.8999999994</v>
      </c>
      <c r="AJ109" s="268">
        <f>SUMIF(BG8:BG108,2, AJ8:AJ108)</f>
        <v>-20213442.890061375</v>
      </c>
      <c r="AK109" s="288"/>
      <c r="AL109" s="280">
        <f>SUMIF(BG8:BG108,2, AL8:AL108)</f>
        <v>12386651.810354779</v>
      </c>
      <c r="AM109" s="280">
        <f>SUMIF(BG8:BG108,2, AM8:AM108)</f>
        <v>22214039.780000001</v>
      </c>
      <c r="AN109" s="280">
        <f>SUMIF(BG8:BG108,2, AN8:AN108)</f>
        <v>-4302.0283677461412</v>
      </c>
      <c r="AO109" s="288"/>
      <c r="AP109" s="281">
        <f>SUMIF(BG8:BG108,2, AP8:AP108)</f>
        <v>94556479.140000001</v>
      </c>
      <c r="AQ109" s="281">
        <f>SUMIF(BG8:BG108,2, AQ8:AQ108)</f>
        <v>52062.019376075594</v>
      </c>
      <c r="AR109" s="281">
        <f>SUMIF(BG8:BG108,2, AR8:AR108)</f>
        <v>12440954.969730856</v>
      </c>
      <c r="AS109" s="15"/>
      <c r="AT109" s="272"/>
      <c r="AU109" s="15"/>
      <c r="AV109" s="15"/>
      <c r="AW109" s="273"/>
      <c r="AX109" s="272"/>
      <c r="AY109" s="272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295"/>
      <c r="BO109" s="295"/>
      <c r="BP109" s="295"/>
      <c r="BQ109" s="295"/>
      <c r="BR109" s="291"/>
      <c r="BS109" s="291"/>
      <c r="BT109" s="15"/>
      <c r="BU109" s="15"/>
      <c r="BV109" s="274"/>
      <c r="BW109" s="15"/>
      <c r="BX109" s="15"/>
      <c r="BY109" s="15"/>
      <c r="BZ109" s="15"/>
      <c r="CA109" s="15"/>
      <c r="CB109" s="272"/>
      <c r="CC109" s="275"/>
      <c r="CD109" s="275"/>
      <c r="CE109" s="275"/>
      <c r="CF109" s="275"/>
    </row>
    <row r="110" spans="1:84" x14ac:dyDescent="0.25">
      <c r="A110" s="297"/>
      <c r="B110" s="296" t="s">
        <v>638</v>
      </c>
      <c r="C110" s="93"/>
      <c r="D110" s="265"/>
      <c r="E110" s="276">
        <f>SUM(E8:E109)/4</f>
        <v>170103255.38625008</v>
      </c>
      <c r="F110" s="266">
        <f>SUM(F8:F109)/4</f>
        <v>170103255.38625008</v>
      </c>
      <c r="G110" s="298">
        <f>'Jobs-Ops'!G110</f>
        <v>0</v>
      </c>
      <c r="H110" s="113">
        <f>'Jobs-Ops'!H110</f>
        <v>0</v>
      </c>
      <c r="I110" s="104"/>
      <c r="J110" s="277">
        <f>SUM(J8:J109)/4</f>
        <v>166459474.35625008</v>
      </c>
      <c r="K110" s="286"/>
      <c r="L110" s="98"/>
      <c r="M110" s="270">
        <f>SUM(M8:M109)/4</f>
        <v>166252659.3425</v>
      </c>
      <c r="N110" s="278">
        <f>SUM(N8:N109)/4</f>
        <v>162774798.71250001</v>
      </c>
      <c r="O110" s="287"/>
      <c r="P110" s="99"/>
      <c r="Q110" s="268">
        <f>SUM(Q8:Q109)/4</f>
        <v>3684675.643749997</v>
      </c>
      <c r="R110" s="268">
        <f>SUM(R8:R109)/4</f>
        <v>16707790.143750008</v>
      </c>
      <c r="S110" s="268">
        <f>SUM(S8:S109)/4</f>
        <v>-13023114.500000002</v>
      </c>
      <c r="T110" s="299" t="str">
        <f>IF('Jobs-Ops'!S110&lt;&gt; "",'Jobs-Ops'!S110,"")</f>
        <v/>
      </c>
      <c r="U110" s="288"/>
      <c r="V110" s="289" t="str">
        <f t="shared" si="34"/>
        <v/>
      </c>
      <c r="W110" s="269">
        <f>SUM(W8:W109)/4</f>
        <v>103696567.90278034</v>
      </c>
      <c r="X110" s="270">
        <f>SUM(X8:X109)/4</f>
        <v>98517040.780000016</v>
      </c>
      <c r="Y110" s="268">
        <f>SUM(Y8:Y109)/4</f>
        <v>-960725.0231606157</v>
      </c>
      <c r="Z110" s="268">
        <f>SUM(Z8:Z109)/4</f>
        <v>16707790.143750008</v>
      </c>
      <c r="AA110" s="268">
        <f>SUM(AA8:AA109)/4</f>
        <v>-17668515.166910611</v>
      </c>
      <c r="AB110" s="288"/>
      <c r="AC110" s="290"/>
      <c r="AD110" s="269">
        <f>SUM(AD8:AD109)/4</f>
        <v>68798327.881494582</v>
      </c>
      <c r="AE110" s="270">
        <f>SUM(AE8:AE109)/4</f>
        <v>60947721.936249994</v>
      </c>
      <c r="AF110" s="268">
        <f>SUM(AF8:AF109)/4</f>
        <v>7850605.9452445637</v>
      </c>
      <c r="AG110" s="288"/>
      <c r="AH110" s="269">
        <f>SUM(AH8:AH109)/4</f>
        <v>34898240.021285795</v>
      </c>
      <c r="AI110" s="270">
        <f>SUM(AI8:AI109)/4</f>
        <v>37569318.843749993</v>
      </c>
      <c r="AJ110" s="268">
        <f>SUM(AJ8:AJ109)/4</f>
        <v>-8811330.9684051797</v>
      </c>
      <c r="AK110" s="288"/>
      <c r="AL110" s="280">
        <f>SUM(AL8:AL109)/4</f>
        <v>62762906.453469627</v>
      </c>
      <c r="AM110" s="280">
        <f>SUM(AM8:AM109)/4</f>
        <v>64257757.932499997</v>
      </c>
      <c r="AN110" s="280">
        <f>SUM(AN8:AN109)/4</f>
        <v>4645400.666910612</v>
      </c>
      <c r="AO110" s="288"/>
      <c r="AP110" s="281">
        <f>SUM(AP8:AP109)/4</f>
        <v>119097295.21249995</v>
      </c>
      <c r="AQ110" s="281">
        <f>SUM(AQ8:AQ109)/4</f>
        <v>2333139.5409160317</v>
      </c>
      <c r="AR110" s="281">
        <f>SUM(AR8:AR109)/4</f>
        <v>17733866.850635655</v>
      </c>
      <c r="AS110" s="15"/>
      <c r="AT110" s="272"/>
      <c r="AU110" s="15"/>
      <c r="AV110" s="15"/>
      <c r="AW110" s="273"/>
      <c r="AX110" s="272"/>
      <c r="AY110" s="272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295"/>
      <c r="BO110" s="295"/>
      <c r="BP110" s="295"/>
      <c r="BQ110" s="295"/>
      <c r="BR110" s="291"/>
      <c r="BS110" s="291"/>
      <c r="BT110" s="15"/>
      <c r="BU110" s="15"/>
      <c r="BV110" s="274"/>
      <c r="BW110" s="15"/>
      <c r="BX110" s="15"/>
      <c r="BY110" s="15"/>
      <c r="BZ110" s="15"/>
      <c r="CA110" s="15"/>
      <c r="CB110" s="272"/>
      <c r="CC110" s="275"/>
      <c r="CD110" s="275"/>
      <c r="CE110" s="275"/>
      <c r="CF110" s="275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7"/>
        <v/>
      </c>
      <c r="AJ111" s="9" t="str">
        <f t="shared" si="41"/>
        <v/>
      </c>
      <c r="AK111" s="10"/>
      <c r="AL111" s="25" t="str">
        <f t="shared" si="42"/>
        <v/>
      </c>
      <c r="AM111" s="25">
        <f t="shared" si="43"/>
        <v>0</v>
      </c>
      <c r="AN111" s="25" t="str">
        <f t="shared" si="44"/>
        <v/>
      </c>
      <c r="AO111" s="10"/>
      <c r="AP111" s="12"/>
      <c r="AQ111" s="12" t="str">
        <f t="shared" si="45"/>
        <v/>
      </c>
      <c r="AR111" s="12" t="str">
        <f t="shared" si="46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4"/>
      <c r="BO111" s="294"/>
      <c r="BP111" s="294"/>
      <c r="BQ111" s="294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7"/>
        <v/>
      </c>
      <c r="AJ112" s="9" t="str">
        <f t="shared" si="41"/>
        <v/>
      </c>
      <c r="AK112" s="10"/>
      <c r="AL112" s="25" t="str">
        <f t="shared" si="42"/>
        <v/>
      </c>
      <c r="AM112" s="25">
        <f t="shared" si="43"/>
        <v>0</v>
      </c>
      <c r="AN112" s="25" t="str">
        <f t="shared" si="44"/>
        <v/>
      </c>
      <c r="AO112" s="10"/>
      <c r="AP112" s="12"/>
      <c r="AQ112" s="12" t="str">
        <f t="shared" si="45"/>
        <v/>
      </c>
      <c r="AR112" s="12" t="str">
        <f t="shared" si="46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4"/>
      <c r="BO112" s="294"/>
      <c r="BP112" s="294"/>
      <c r="BQ112" s="294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7"/>
        <v/>
      </c>
      <c r="AJ113" s="9" t="str">
        <f t="shared" si="41"/>
        <v/>
      </c>
      <c r="AK113" s="10"/>
      <c r="AL113" s="25" t="str">
        <f t="shared" si="42"/>
        <v/>
      </c>
      <c r="AM113" s="25">
        <f t="shared" si="43"/>
        <v>0</v>
      </c>
      <c r="AN113" s="25" t="str">
        <f t="shared" si="44"/>
        <v/>
      </c>
      <c r="AO113" s="10"/>
      <c r="AP113" s="12"/>
      <c r="AQ113" s="12" t="str">
        <f t="shared" si="45"/>
        <v/>
      </c>
      <c r="AR113" s="12" t="str">
        <f t="shared" si="46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4"/>
      <c r="BO113" s="294"/>
      <c r="BP113" s="294"/>
      <c r="BQ113" s="294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7"/>
        <v/>
      </c>
      <c r="AJ114" s="9" t="str">
        <f t="shared" si="41"/>
        <v/>
      </c>
      <c r="AK114" s="10"/>
      <c r="AL114" s="25" t="str">
        <f t="shared" si="42"/>
        <v/>
      </c>
      <c r="AM114" s="25">
        <f t="shared" si="43"/>
        <v>0</v>
      </c>
      <c r="AN114" s="25" t="str">
        <f t="shared" si="44"/>
        <v/>
      </c>
      <c r="AO114" s="10"/>
      <c r="AP114" s="12"/>
      <c r="AQ114" s="12" t="str">
        <f t="shared" si="45"/>
        <v/>
      </c>
      <c r="AR114" s="12" t="str">
        <f t="shared" si="46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4"/>
      <c r="BO114" s="294"/>
      <c r="BP114" s="294"/>
      <c r="BQ114" s="294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7"/>
        <v/>
      </c>
      <c r="AJ115" s="9" t="str">
        <f t="shared" si="41"/>
        <v/>
      </c>
      <c r="AK115" s="10"/>
      <c r="AL115" s="25" t="str">
        <f t="shared" si="42"/>
        <v/>
      </c>
      <c r="AM115" s="25">
        <f t="shared" si="43"/>
        <v>0</v>
      </c>
      <c r="AN115" s="25" t="str">
        <f t="shared" si="44"/>
        <v/>
      </c>
      <c r="AO115" s="10"/>
      <c r="AP115" s="12"/>
      <c r="AQ115" s="12" t="str">
        <f t="shared" si="45"/>
        <v/>
      </c>
      <c r="AR115" s="12" t="str">
        <f t="shared" si="46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4"/>
      <c r="BO115" s="294"/>
      <c r="BP115" s="294"/>
      <c r="BQ115" s="294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7"/>
        <v/>
      </c>
      <c r="AJ116" s="9" t="str">
        <f t="shared" si="41"/>
        <v/>
      </c>
      <c r="AK116" s="10"/>
      <c r="AL116" s="25" t="str">
        <f t="shared" si="42"/>
        <v/>
      </c>
      <c r="AM116" s="25">
        <f t="shared" si="43"/>
        <v>0</v>
      </c>
      <c r="AN116" s="25" t="str">
        <f t="shared" si="44"/>
        <v/>
      </c>
      <c r="AO116" s="10"/>
      <c r="AP116" s="12"/>
      <c r="AQ116" s="12" t="str">
        <f t="shared" si="45"/>
        <v/>
      </c>
      <c r="AR116" s="12" t="str">
        <f t="shared" si="46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4"/>
      <c r="BO116" s="294"/>
      <c r="BP116" s="294"/>
      <c r="BQ116" s="294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7"/>
        <v/>
      </c>
      <c r="AJ117" s="9" t="str">
        <f t="shared" si="41"/>
        <v/>
      </c>
      <c r="AK117" s="10"/>
      <c r="AL117" s="25" t="str">
        <f t="shared" si="42"/>
        <v/>
      </c>
      <c r="AM117" s="25">
        <f t="shared" si="43"/>
        <v>0</v>
      </c>
      <c r="AN117" s="25" t="str">
        <f t="shared" si="44"/>
        <v/>
      </c>
      <c r="AO117" s="10"/>
      <c r="AP117" s="12"/>
      <c r="AQ117" s="12" t="str">
        <f t="shared" si="45"/>
        <v/>
      </c>
      <c r="AR117" s="12" t="str">
        <f t="shared" si="46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4"/>
      <c r="BO117" s="294"/>
      <c r="BP117" s="294"/>
      <c r="BQ117" s="294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7"/>
        <v/>
      </c>
      <c r="AJ118" s="9" t="str">
        <f t="shared" si="41"/>
        <v/>
      </c>
      <c r="AK118" s="10"/>
      <c r="AL118" s="25" t="str">
        <f t="shared" si="42"/>
        <v/>
      </c>
      <c r="AM118" s="25">
        <f t="shared" si="43"/>
        <v>0</v>
      </c>
      <c r="AN118" s="25" t="str">
        <f t="shared" si="44"/>
        <v/>
      </c>
      <c r="AO118" s="10"/>
      <c r="AP118" s="12"/>
      <c r="AQ118" s="12" t="str">
        <f t="shared" si="45"/>
        <v/>
      </c>
      <c r="AR118" s="12" t="str">
        <f t="shared" si="46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4"/>
      <c r="BO118" s="294"/>
      <c r="BP118" s="294"/>
      <c r="BQ118" s="294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7"/>
        <v/>
      </c>
      <c r="AJ119" s="9" t="str">
        <f t="shared" si="41"/>
        <v/>
      </c>
      <c r="AK119" s="10"/>
      <c r="AL119" s="25" t="str">
        <f t="shared" si="42"/>
        <v/>
      </c>
      <c r="AM119" s="25">
        <f t="shared" si="43"/>
        <v>0</v>
      </c>
      <c r="AN119" s="25" t="str">
        <f t="shared" si="44"/>
        <v/>
      </c>
      <c r="AO119" s="10"/>
      <c r="AP119" s="12"/>
      <c r="AQ119" s="12" t="str">
        <f t="shared" si="45"/>
        <v/>
      </c>
      <c r="AR119" s="12" t="str">
        <f t="shared" si="46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4"/>
      <c r="BO119" s="294"/>
      <c r="BP119" s="294"/>
      <c r="BQ119" s="294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7"/>
        <v/>
      </c>
      <c r="AJ120" s="9" t="str">
        <f t="shared" si="41"/>
        <v/>
      </c>
      <c r="AK120" s="10"/>
      <c r="AL120" s="25" t="str">
        <f t="shared" si="42"/>
        <v/>
      </c>
      <c r="AM120" s="25">
        <f t="shared" si="43"/>
        <v>0</v>
      </c>
      <c r="AN120" s="25" t="str">
        <f t="shared" si="44"/>
        <v/>
      </c>
      <c r="AO120" s="10"/>
      <c r="AP120" s="12"/>
      <c r="AQ120" s="12" t="str">
        <f t="shared" si="45"/>
        <v/>
      </c>
      <c r="AR120" s="12" t="str">
        <f t="shared" si="46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4"/>
      <c r="BO120" s="294"/>
      <c r="BP120" s="294"/>
      <c r="BQ120" s="294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7"/>
        <v/>
      </c>
      <c r="AJ121" s="9" t="str">
        <f t="shared" si="41"/>
        <v/>
      </c>
      <c r="AK121" s="10"/>
      <c r="AL121" s="25" t="str">
        <f t="shared" si="42"/>
        <v/>
      </c>
      <c r="AM121" s="25">
        <f t="shared" si="43"/>
        <v>0</v>
      </c>
      <c r="AN121" s="25" t="str">
        <f t="shared" si="44"/>
        <v/>
      </c>
      <c r="AO121" s="10"/>
      <c r="AP121" s="12"/>
      <c r="AQ121" s="12" t="str">
        <f t="shared" si="45"/>
        <v/>
      </c>
      <c r="AR121" s="12" t="str">
        <f t="shared" si="46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4"/>
      <c r="BO121" s="294"/>
      <c r="BP121" s="294"/>
      <c r="BQ121" s="294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7"/>
        <v/>
      </c>
      <c r="AJ122" s="9" t="str">
        <f t="shared" si="41"/>
        <v/>
      </c>
      <c r="AK122" s="10"/>
      <c r="AL122" s="25" t="str">
        <f t="shared" si="42"/>
        <v/>
      </c>
      <c r="AM122" s="25">
        <f t="shared" si="43"/>
        <v>0</v>
      </c>
      <c r="AN122" s="25" t="str">
        <f t="shared" si="44"/>
        <v/>
      </c>
      <c r="AO122" s="10"/>
      <c r="AP122" s="12"/>
      <c r="AQ122" s="12" t="str">
        <f t="shared" si="45"/>
        <v/>
      </c>
      <c r="AR122" s="12" t="str">
        <f t="shared" si="46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4"/>
      <c r="BO122" s="294"/>
      <c r="BP122" s="294"/>
      <c r="BQ122" s="294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7"/>
        <v/>
      </c>
      <c r="AJ123" s="9" t="str">
        <f t="shared" si="41"/>
        <v/>
      </c>
      <c r="AK123" s="10"/>
      <c r="AL123" s="25" t="str">
        <f t="shared" si="42"/>
        <v/>
      </c>
      <c r="AM123" s="25">
        <f t="shared" si="43"/>
        <v>0</v>
      </c>
      <c r="AN123" s="25" t="str">
        <f t="shared" si="44"/>
        <v/>
      </c>
      <c r="AO123" s="10"/>
      <c r="AP123" s="12"/>
      <c r="AQ123" s="12" t="str">
        <f t="shared" si="45"/>
        <v/>
      </c>
      <c r="AR123" s="12" t="str">
        <f t="shared" si="46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4"/>
      <c r="BO123" s="294"/>
      <c r="BP123" s="294"/>
      <c r="BQ123" s="294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7"/>
        <v/>
      </c>
      <c r="AJ124" s="9" t="str">
        <f t="shared" si="41"/>
        <v/>
      </c>
      <c r="AK124" s="10"/>
      <c r="AL124" s="25" t="str">
        <f t="shared" si="42"/>
        <v/>
      </c>
      <c r="AM124" s="25">
        <f t="shared" si="43"/>
        <v>0</v>
      </c>
      <c r="AN124" s="25" t="str">
        <f t="shared" si="44"/>
        <v/>
      </c>
      <c r="AO124" s="10"/>
      <c r="AP124" s="12"/>
      <c r="AQ124" s="12" t="str">
        <f t="shared" si="45"/>
        <v/>
      </c>
      <c r="AR124" s="12" t="str">
        <f t="shared" si="46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4"/>
      <c r="BO124" s="294"/>
      <c r="BP124" s="294"/>
      <c r="BQ124" s="294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7"/>
        <v/>
      </c>
      <c r="AJ125" s="9" t="str">
        <f t="shared" si="41"/>
        <v/>
      </c>
      <c r="AK125" s="10"/>
      <c r="AL125" s="25" t="str">
        <f t="shared" si="42"/>
        <v/>
      </c>
      <c r="AM125" s="25">
        <f t="shared" si="43"/>
        <v>0</v>
      </c>
      <c r="AN125" s="25" t="str">
        <f t="shared" si="44"/>
        <v/>
      </c>
      <c r="AO125" s="10"/>
      <c r="AP125" s="12"/>
      <c r="AQ125" s="12" t="str">
        <f t="shared" si="45"/>
        <v/>
      </c>
      <c r="AR125" s="12" t="str">
        <f t="shared" si="46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4"/>
      <c r="BO125" s="294"/>
      <c r="BP125" s="294"/>
      <c r="BQ125" s="294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7"/>
        <v/>
      </c>
      <c r="AJ126" s="9" t="str">
        <f t="shared" si="41"/>
        <v/>
      </c>
      <c r="AK126" s="10"/>
      <c r="AL126" s="25" t="str">
        <f t="shared" si="42"/>
        <v/>
      </c>
      <c r="AM126" s="25">
        <f t="shared" si="43"/>
        <v>0</v>
      </c>
      <c r="AN126" s="25" t="str">
        <f t="shared" si="44"/>
        <v/>
      </c>
      <c r="AO126" s="10"/>
      <c r="AP126" s="12"/>
      <c r="AQ126" s="12" t="str">
        <f t="shared" si="45"/>
        <v/>
      </c>
      <c r="AR126" s="12" t="str">
        <f t="shared" si="46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4"/>
      <c r="BO126" s="294"/>
      <c r="BP126" s="294"/>
      <c r="BQ126" s="294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7"/>
        <v/>
      </c>
      <c r="AJ127" s="9" t="str">
        <f t="shared" si="41"/>
        <v/>
      </c>
      <c r="AK127" s="10"/>
      <c r="AL127" s="25" t="str">
        <f t="shared" si="42"/>
        <v/>
      </c>
      <c r="AM127" s="25">
        <f t="shared" si="43"/>
        <v>0</v>
      </c>
      <c r="AN127" s="25" t="str">
        <f t="shared" si="44"/>
        <v/>
      </c>
      <c r="AO127" s="10"/>
      <c r="AP127" s="12"/>
      <c r="AQ127" s="12" t="str">
        <f t="shared" si="45"/>
        <v/>
      </c>
      <c r="AR127" s="12" t="str">
        <f t="shared" si="46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4"/>
      <c r="BO127" s="294"/>
      <c r="BP127" s="294"/>
      <c r="BQ127" s="294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7"/>
        <v/>
      </c>
      <c r="AJ128" s="9" t="str">
        <f t="shared" si="41"/>
        <v/>
      </c>
      <c r="AK128" s="10"/>
      <c r="AL128" s="25" t="str">
        <f t="shared" si="42"/>
        <v/>
      </c>
      <c r="AM128" s="25">
        <f t="shared" si="43"/>
        <v>0</v>
      </c>
      <c r="AN128" s="25" t="str">
        <f t="shared" si="44"/>
        <v/>
      </c>
      <c r="AO128" s="10"/>
      <c r="AP128" s="12"/>
      <c r="AQ128" s="12" t="str">
        <f t="shared" si="45"/>
        <v/>
      </c>
      <c r="AR128" s="12" t="str">
        <f t="shared" si="46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4"/>
      <c r="BO128" s="294"/>
      <c r="BP128" s="294"/>
      <c r="BQ128" s="294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7"/>
        <v/>
      </c>
      <c r="AJ129" s="9" t="str">
        <f t="shared" si="41"/>
        <v/>
      </c>
      <c r="AK129" s="10"/>
      <c r="AL129" s="25" t="str">
        <f t="shared" si="42"/>
        <v/>
      </c>
      <c r="AM129" s="25">
        <f t="shared" si="43"/>
        <v>0</v>
      </c>
      <c r="AN129" s="25" t="str">
        <f t="shared" si="44"/>
        <v/>
      </c>
      <c r="AO129" s="10"/>
      <c r="AP129" s="12"/>
      <c r="AQ129" s="12" t="str">
        <f t="shared" si="45"/>
        <v/>
      </c>
      <c r="AR129" s="12" t="str">
        <f t="shared" si="46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4"/>
      <c r="BO129" s="294"/>
      <c r="BP129" s="294"/>
      <c r="BQ129" s="294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7"/>
        <v/>
      </c>
      <c r="AJ130" s="9" t="str">
        <f t="shared" si="41"/>
        <v/>
      </c>
      <c r="AK130" s="10"/>
      <c r="AL130" s="25" t="str">
        <f t="shared" si="42"/>
        <v/>
      </c>
      <c r="AM130" s="25">
        <f t="shared" si="43"/>
        <v>0</v>
      </c>
      <c r="AN130" s="25" t="str">
        <f t="shared" si="44"/>
        <v/>
      </c>
      <c r="AO130" s="10"/>
      <c r="AP130" s="12"/>
      <c r="AQ130" s="12" t="str">
        <f t="shared" si="45"/>
        <v/>
      </c>
      <c r="AR130" s="12" t="str">
        <f t="shared" si="46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4"/>
      <c r="BO130" s="294"/>
      <c r="BP130" s="294"/>
      <c r="BQ130" s="294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7"/>
        <v/>
      </c>
      <c r="AJ131" s="9" t="str">
        <f t="shared" si="41"/>
        <v/>
      </c>
      <c r="AK131" s="10"/>
      <c r="AL131" s="25" t="str">
        <f t="shared" si="42"/>
        <v/>
      </c>
      <c r="AM131" s="25">
        <f t="shared" si="43"/>
        <v>0</v>
      </c>
      <c r="AN131" s="25" t="str">
        <f t="shared" si="44"/>
        <v/>
      </c>
      <c r="AO131" s="10"/>
      <c r="AP131" s="12"/>
      <c r="AQ131" s="12" t="str">
        <f t="shared" si="45"/>
        <v/>
      </c>
      <c r="AR131" s="12" t="str">
        <f t="shared" si="46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4"/>
      <c r="BO131" s="294"/>
      <c r="BP131" s="294"/>
      <c r="BQ131" s="294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7"/>
        <v/>
      </c>
      <c r="AJ132" s="9" t="str">
        <f t="shared" si="41"/>
        <v/>
      </c>
      <c r="AK132" s="10"/>
      <c r="AL132" s="25" t="str">
        <f t="shared" si="42"/>
        <v/>
      </c>
      <c r="AM132" s="25">
        <f t="shared" si="43"/>
        <v>0</v>
      </c>
      <c r="AN132" s="25" t="str">
        <f t="shared" si="44"/>
        <v/>
      </c>
      <c r="AO132" s="10"/>
      <c r="AP132" s="12"/>
      <c r="AQ132" s="12" t="str">
        <f t="shared" si="45"/>
        <v/>
      </c>
      <c r="AR132" s="12" t="str">
        <f t="shared" si="46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4"/>
      <c r="BO132" s="294"/>
      <c r="BP132" s="294"/>
      <c r="BQ132" s="294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7"/>
        <v/>
      </c>
      <c r="AJ133" s="9" t="str">
        <f t="shared" si="41"/>
        <v/>
      </c>
      <c r="AK133" s="10"/>
      <c r="AL133" s="25" t="str">
        <f t="shared" si="42"/>
        <v/>
      </c>
      <c r="AM133" s="25">
        <f t="shared" si="43"/>
        <v>0</v>
      </c>
      <c r="AN133" s="25" t="str">
        <f t="shared" si="44"/>
        <v/>
      </c>
      <c r="AO133" s="10"/>
      <c r="AP133" s="12"/>
      <c r="AQ133" s="12" t="str">
        <f t="shared" si="45"/>
        <v/>
      </c>
      <c r="AR133" s="12" t="str">
        <f t="shared" si="46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4"/>
      <c r="BO133" s="294"/>
      <c r="BP133" s="294"/>
      <c r="BQ133" s="294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7"/>
        <v/>
      </c>
      <c r="AJ134" s="9" t="str">
        <f t="shared" si="41"/>
        <v/>
      </c>
      <c r="AK134" s="10"/>
      <c r="AL134" s="25" t="str">
        <f t="shared" si="42"/>
        <v/>
      </c>
      <c r="AM134" s="25">
        <f t="shared" si="43"/>
        <v>0</v>
      </c>
      <c r="AN134" s="25" t="str">
        <f t="shared" si="44"/>
        <v/>
      </c>
      <c r="AO134" s="10"/>
      <c r="AP134" s="12"/>
      <c r="AQ134" s="12" t="str">
        <f t="shared" si="45"/>
        <v/>
      </c>
      <c r="AR134" s="12" t="str">
        <f t="shared" si="46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4"/>
      <c r="BO134" s="294"/>
      <c r="BP134" s="294"/>
      <c r="BQ134" s="294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4"/>
      <c r="BO135" s="294"/>
      <c r="BP135" s="294"/>
      <c r="BQ135" s="294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4"/>
      <c r="BO136" s="294"/>
      <c r="BP136" s="294"/>
      <c r="BQ136" s="294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4"/>
      <c r="BO137" s="294"/>
      <c r="BP137" s="294"/>
      <c r="BQ137" s="294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4"/>
      <c r="BO138" s="294"/>
      <c r="BP138" s="294"/>
      <c r="BQ138" s="294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4"/>
      <c r="BO139" s="294"/>
      <c r="BP139" s="294"/>
      <c r="BQ139" s="294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4"/>
      <c r="BO140" s="294"/>
      <c r="BP140" s="294"/>
      <c r="BQ140" s="294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4"/>
      <c r="BO141" s="294"/>
      <c r="BP141" s="294"/>
      <c r="BQ141" s="294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4"/>
      <c r="BO142" s="294"/>
      <c r="BP142" s="294"/>
      <c r="BQ142" s="294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4"/>
      <c r="BO143" s="294"/>
      <c r="BP143" s="294"/>
      <c r="BQ143" s="294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4"/>
      <c r="BO144" s="294"/>
      <c r="BP144" s="294"/>
      <c r="BQ144" s="294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4"/>
      <c r="BO145" s="294"/>
      <c r="BP145" s="294"/>
      <c r="BQ145" s="294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4"/>
      <c r="BO146" s="294"/>
      <c r="BP146" s="294"/>
      <c r="BQ146" s="294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4"/>
      <c r="BO147" s="294"/>
      <c r="BP147" s="294"/>
      <c r="BQ147" s="294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4"/>
      <c r="BO148" s="294"/>
      <c r="BP148" s="294"/>
      <c r="BQ148" s="294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4"/>
      <c r="BO149" s="294"/>
      <c r="BP149" s="294"/>
      <c r="BQ149" s="294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4"/>
      <c r="BO150" s="294"/>
      <c r="BP150" s="294"/>
      <c r="BQ150" s="294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4"/>
      <c r="BO151" s="294"/>
      <c r="BP151" s="294"/>
      <c r="BQ151" s="294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4"/>
      <c r="BO152" s="294"/>
      <c r="BP152" s="294"/>
      <c r="BQ152" s="294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4"/>
      <c r="BO153" s="294"/>
      <c r="BP153" s="294"/>
      <c r="BQ153" s="294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4"/>
      <c r="BO154" s="294"/>
      <c r="BP154" s="294"/>
      <c r="BQ154" s="294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4"/>
      <c r="BO155" s="294"/>
      <c r="BP155" s="294"/>
      <c r="BQ155" s="294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4"/>
      <c r="BO156" s="294"/>
      <c r="BP156" s="294"/>
      <c r="BQ156" s="294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4"/>
      <c r="BO157" s="294"/>
      <c r="BP157" s="294"/>
      <c r="BQ157" s="294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4"/>
      <c r="BO158" s="294"/>
      <c r="BP158" s="294"/>
      <c r="BQ158" s="294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4"/>
      <c r="BO159" s="294"/>
      <c r="BP159" s="294"/>
      <c r="BQ159" s="294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4"/>
      <c r="BO160" s="294"/>
      <c r="BP160" s="294"/>
      <c r="BQ160" s="294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4"/>
      <c r="BO161" s="294"/>
      <c r="BP161" s="294"/>
      <c r="BQ161" s="294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4"/>
      <c r="BO162" s="294"/>
      <c r="BP162" s="294"/>
      <c r="BQ162" s="294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4"/>
      <c r="BO163" s="294"/>
      <c r="BP163" s="294"/>
      <c r="BQ163" s="294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4"/>
      <c r="BO164" s="294"/>
      <c r="BP164" s="294"/>
      <c r="BQ164" s="294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4"/>
      <c r="BO165" s="294"/>
      <c r="BP165" s="294"/>
      <c r="BQ165" s="294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4"/>
      <c r="BO166" s="294"/>
      <c r="BP166" s="294"/>
      <c r="BQ166" s="294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4"/>
      <c r="BO167" s="294"/>
      <c r="BP167" s="294"/>
      <c r="BQ167" s="294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4"/>
      <c r="BO168" s="294"/>
      <c r="BP168" s="294"/>
      <c r="BQ168" s="294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4"/>
      <c r="BO169" s="294"/>
      <c r="BP169" s="294"/>
      <c r="BQ169" s="294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4"/>
      <c r="BO170" s="294"/>
      <c r="BP170" s="294"/>
      <c r="BQ170" s="294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4"/>
      <c r="BO171" s="294"/>
      <c r="BP171" s="294"/>
      <c r="BQ171" s="294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4"/>
      <c r="BO172" s="294"/>
      <c r="BP172" s="294"/>
      <c r="BQ172" s="294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4"/>
      <c r="BO173" s="294"/>
      <c r="BP173" s="294"/>
      <c r="BQ173" s="294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4"/>
      <c r="BO174" s="294"/>
      <c r="BP174" s="294"/>
      <c r="BQ174" s="294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4"/>
      <c r="BO175" s="294"/>
      <c r="BP175" s="294"/>
      <c r="BQ175" s="294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4"/>
      <c r="BO176" s="294"/>
      <c r="BP176" s="294"/>
      <c r="BQ176" s="294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4"/>
      <c r="BO177" s="294"/>
      <c r="BP177" s="294"/>
      <c r="BQ177" s="294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4"/>
      <c r="BO178" s="294"/>
      <c r="BP178" s="294"/>
      <c r="BQ178" s="294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4"/>
      <c r="BO179" s="294"/>
      <c r="BP179" s="294"/>
      <c r="BQ179" s="294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4"/>
      <c r="BO180" s="294"/>
      <c r="BP180" s="294"/>
      <c r="BQ180" s="294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4"/>
      <c r="BO181" s="294"/>
      <c r="BP181" s="294"/>
      <c r="BQ181" s="294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4"/>
      <c r="BO182" s="294"/>
      <c r="BP182" s="294"/>
      <c r="BQ182" s="294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4"/>
      <c r="BO183" s="294"/>
      <c r="BP183" s="294"/>
      <c r="BQ183" s="294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4"/>
      <c r="BO184" s="294"/>
      <c r="BP184" s="294"/>
      <c r="BQ184" s="294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4"/>
      <c r="BO185" s="294"/>
      <c r="BP185" s="294"/>
      <c r="BQ185" s="294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4"/>
      <c r="BO186" s="294"/>
      <c r="BP186" s="294"/>
      <c r="BQ186" s="294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4"/>
      <c r="BO187" s="294"/>
      <c r="BP187" s="294"/>
      <c r="BQ187" s="294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4"/>
      <c r="BO188" s="294"/>
      <c r="BP188" s="294"/>
      <c r="BQ188" s="294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4"/>
      <c r="BO189" s="294"/>
      <c r="BP189" s="294"/>
      <c r="BQ189" s="294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4"/>
      <c r="BO190" s="294"/>
      <c r="BP190" s="294"/>
      <c r="BQ190" s="294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4"/>
      <c r="BO191" s="294"/>
      <c r="BP191" s="294"/>
      <c r="BQ191" s="294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4"/>
      <c r="BO192" s="294"/>
      <c r="BP192" s="294"/>
      <c r="BQ192" s="294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4"/>
      <c r="BO193" s="294"/>
      <c r="BP193" s="294"/>
      <c r="BQ193" s="294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4"/>
      <c r="BO194" s="294"/>
      <c r="BP194" s="294"/>
      <c r="BQ194" s="294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4"/>
      <c r="BO195" s="294"/>
      <c r="BP195" s="294"/>
      <c r="BQ195" s="294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4"/>
      <c r="BO196" s="294"/>
      <c r="BP196" s="294"/>
      <c r="BQ196" s="294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4"/>
      <c r="BO197" s="294"/>
      <c r="BP197" s="294"/>
      <c r="BQ197" s="294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4"/>
      <c r="BO198" s="294"/>
      <c r="BP198" s="294"/>
      <c r="BQ198" s="294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4"/>
      <c r="BO199" s="294"/>
      <c r="BP199" s="294"/>
      <c r="BQ199" s="294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4"/>
      <c r="BO200" s="294"/>
      <c r="BP200" s="294"/>
      <c r="BQ200" s="294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4"/>
      <c r="BO201" s="294"/>
      <c r="BP201" s="294"/>
      <c r="BQ201" s="294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4"/>
      <c r="BO202" s="294"/>
      <c r="BP202" s="294"/>
      <c r="BQ202" s="294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4"/>
      <c r="BO203" s="294"/>
      <c r="BP203" s="294"/>
      <c r="BQ203" s="294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4"/>
      <c r="BO204" s="294"/>
      <c r="BP204" s="294"/>
      <c r="BQ204" s="294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4"/>
      <c r="BO205" s="294"/>
      <c r="BP205" s="294"/>
      <c r="BQ205" s="294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4"/>
      <c r="BO206" s="294"/>
      <c r="BP206" s="294"/>
      <c r="BQ206" s="294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4"/>
      <c r="BO207" s="294"/>
      <c r="BP207" s="294"/>
      <c r="BQ207" s="294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4"/>
      <c r="BO208" s="294"/>
      <c r="BP208" s="294"/>
      <c r="BQ208" s="294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4"/>
      <c r="BO209" s="294"/>
      <c r="BP209" s="294"/>
      <c r="BQ209" s="294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4"/>
      <c r="BO210" s="294"/>
      <c r="BP210" s="294"/>
      <c r="BQ210" s="294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4"/>
      <c r="BO211" s="294"/>
      <c r="BP211" s="294"/>
      <c r="BQ211" s="294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4"/>
      <c r="BO212" s="294"/>
      <c r="BP212" s="294"/>
      <c r="BQ212" s="294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4"/>
      <c r="BO213" s="294"/>
      <c r="BP213" s="294"/>
      <c r="BQ213" s="294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4"/>
      <c r="BO214" s="294"/>
      <c r="BP214" s="294"/>
      <c r="BQ214" s="294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4"/>
      <c r="BO215" s="294"/>
      <c r="BP215" s="294"/>
      <c r="BQ215" s="294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4"/>
      <c r="BO216" s="294"/>
      <c r="BP216" s="294"/>
      <c r="BQ216" s="294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4"/>
      <c r="BO217" s="294"/>
      <c r="BP217" s="294"/>
      <c r="BQ217" s="294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4"/>
      <c r="BO218" s="294"/>
      <c r="BP218" s="294"/>
      <c r="BQ218" s="294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4"/>
      <c r="BO219" s="294"/>
      <c r="BP219" s="294"/>
      <c r="BQ219" s="294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4"/>
      <c r="BO220" s="294"/>
      <c r="BP220" s="294"/>
      <c r="BQ220" s="294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4"/>
      <c r="BO221" s="294"/>
      <c r="BP221" s="294"/>
      <c r="BQ221" s="294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4"/>
      <c r="BO222" s="294"/>
      <c r="BP222" s="294"/>
      <c r="BQ222" s="294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4"/>
      <c r="BO223" s="294"/>
      <c r="BP223" s="294"/>
      <c r="BQ223" s="294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4"/>
      <c r="BO224" s="294"/>
      <c r="BP224" s="294"/>
      <c r="BQ224" s="294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4"/>
      <c r="BO225" s="294"/>
      <c r="BP225" s="294"/>
      <c r="BQ225" s="294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4"/>
      <c r="BO226" s="294"/>
      <c r="BP226" s="294"/>
      <c r="BQ226" s="294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4"/>
      <c r="BO227" s="294"/>
      <c r="BP227" s="294"/>
      <c r="BQ227" s="294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4"/>
      <c r="BO228" s="294"/>
      <c r="BP228" s="294"/>
      <c r="BQ228" s="294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4"/>
      <c r="BO229" s="294"/>
      <c r="BP229" s="294"/>
      <c r="BQ229" s="294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4"/>
      <c r="BO230" s="294"/>
      <c r="BP230" s="294"/>
      <c r="BQ230" s="294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4"/>
      <c r="BO231" s="294"/>
      <c r="BP231" s="294"/>
      <c r="BQ231" s="294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4"/>
      <c r="BO232" s="294"/>
      <c r="BP232" s="294"/>
      <c r="BQ232" s="294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4"/>
      <c r="BO233" s="294"/>
      <c r="BP233" s="294"/>
      <c r="BQ233" s="294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4"/>
      <c r="BO234" s="294"/>
      <c r="BP234" s="294"/>
      <c r="BQ234" s="294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4"/>
      <c r="BO235" s="294"/>
      <c r="BP235" s="294"/>
      <c r="BQ235" s="294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4"/>
      <c r="BO236" s="294"/>
      <c r="BP236" s="294"/>
      <c r="BQ236" s="294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4"/>
      <c r="BO237" s="294"/>
      <c r="BP237" s="294"/>
      <c r="BQ237" s="294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4"/>
      <c r="BO238" s="294"/>
      <c r="BP238" s="294"/>
      <c r="BQ238" s="294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4"/>
      <c r="BO239" s="294"/>
      <c r="BP239" s="294"/>
      <c r="BQ239" s="294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4"/>
      <c r="BO240" s="294"/>
      <c r="BP240" s="294"/>
      <c r="BQ240" s="294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4"/>
      <c r="BO241" s="294"/>
      <c r="BP241" s="294"/>
      <c r="BQ241" s="294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4"/>
      <c r="BO242" s="294"/>
      <c r="BP242" s="294"/>
      <c r="BQ242" s="294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4"/>
      <c r="BO243" s="294"/>
      <c r="BP243" s="294"/>
      <c r="BQ243" s="294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4"/>
      <c r="BO244" s="294"/>
      <c r="BP244" s="294"/>
      <c r="BQ244" s="294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4"/>
      <c r="BO245" s="294"/>
      <c r="BP245" s="294"/>
      <c r="BQ245" s="294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4"/>
      <c r="BO246" s="294"/>
      <c r="BP246" s="294"/>
      <c r="BQ246" s="294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4"/>
      <c r="BO247" s="294"/>
      <c r="BP247" s="294"/>
      <c r="BQ247" s="294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4"/>
      <c r="BO248" s="294"/>
      <c r="BP248" s="294"/>
      <c r="BQ248" s="294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4"/>
      <c r="BO249" s="294"/>
      <c r="BP249" s="294"/>
      <c r="BQ249" s="294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4"/>
      <c r="BO250" s="294"/>
      <c r="BP250" s="294"/>
      <c r="BQ250" s="294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4"/>
      <c r="BO251" s="294"/>
      <c r="BP251" s="294"/>
      <c r="BQ251" s="294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4"/>
      <c r="BO252" s="294"/>
      <c r="BP252" s="294"/>
      <c r="BQ252" s="294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4"/>
      <c r="BO253" s="294"/>
      <c r="BP253" s="294"/>
      <c r="BQ253" s="294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4"/>
      <c r="BO254" s="294"/>
      <c r="BP254" s="294"/>
      <c r="BQ254" s="294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4"/>
      <c r="BO255" s="294"/>
      <c r="BP255" s="294"/>
      <c r="BQ255" s="294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4"/>
      <c r="BO256" s="294"/>
      <c r="BP256" s="294"/>
      <c r="BQ256" s="294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4"/>
      <c r="BO257" s="294"/>
      <c r="BP257" s="294"/>
      <c r="BQ257" s="294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4"/>
      <c r="BO258" s="294"/>
      <c r="BP258" s="294"/>
      <c r="BQ258" s="294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4"/>
      <c r="BO259" s="294"/>
      <c r="BP259" s="294"/>
      <c r="BQ259" s="294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4"/>
      <c r="BO260" s="294"/>
      <c r="BP260" s="294"/>
      <c r="BQ260" s="294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4"/>
      <c r="BO261" s="294"/>
      <c r="BP261" s="294"/>
      <c r="BQ261" s="294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4"/>
      <c r="BO262" s="294"/>
      <c r="BP262" s="294"/>
      <c r="BQ262" s="294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4"/>
      <c r="BO263" s="294"/>
      <c r="BP263" s="294"/>
      <c r="BQ263" s="294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4"/>
      <c r="BO264" s="294"/>
      <c r="BP264" s="294"/>
      <c r="BQ264" s="294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4"/>
      <c r="BO265" s="294"/>
      <c r="BP265" s="294"/>
      <c r="BQ265" s="294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4"/>
      <c r="BO266" s="294"/>
      <c r="BP266" s="294"/>
      <c r="BQ266" s="294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4"/>
      <c r="BO267" s="294"/>
      <c r="BP267" s="294"/>
      <c r="BQ267" s="294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4"/>
      <c r="BO268" s="294"/>
      <c r="BP268" s="294"/>
      <c r="BQ268" s="294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4"/>
      <c r="BO269" s="294"/>
      <c r="BP269" s="294"/>
      <c r="BQ269" s="294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4"/>
      <c r="BO270" s="294"/>
      <c r="BP270" s="294"/>
      <c r="BQ270" s="294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4"/>
      <c r="BO271" s="294"/>
      <c r="BP271" s="294"/>
      <c r="BQ271" s="294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4"/>
      <c r="BO272" s="294"/>
      <c r="BP272" s="294"/>
      <c r="BQ272" s="294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4"/>
      <c r="BO273" s="294"/>
      <c r="BP273" s="294"/>
      <c r="BQ273" s="294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4"/>
      <c r="BO274" s="294"/>
      <c r="BP274" s="294"/>
      <c r="BQ274" s="294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4"/>
      <c r="BO275" s="294"/>
      <c r="BP275" s="294"/>
      <c r="BQ275" s="294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4"/>
      <c r="BO276" s="294"/>
      <c r="BP276" s="294"/>
      <c r="BQ276" s="294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4"/>
      <c r="BO277" s="294"/>
      <c r="BP277" s="294"/>
      <c r="BQ277" s="294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4"/>
      <c r="BO278" s="294"/>
      <c r="BP278" s="294"/>
      <c r="BQ278" s="294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4"/>
      <c r="BO279" s="294"/>
      <c r="BP279" s="294"/>
      <c r="BQ279" s="294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4"/>
      <c r="BO280" s="294"/>
      <c r="BP280" s="294"/>
      <c r="BQ280" s="294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4"/>
      <c r="BO281" s="294"/>
      <c r="BP281" s="294"/>
      <c r="BQ281" s="294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4"/>
      <c r="BO282" s="294"/>
      <c r="BP282" s="294"/>
      <c r="BQ282" s="294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4"/>
      <c r="BO283" s="294"/>
      <c r="BP283" s="294"/>
      <c r="BQ283" s="294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4"/>
      <c r="BO284" s="294"/>
      <c r="BP284" s="294"/>
      <c r="BQ284" s="294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4"/>
      <c r="BO285" s="294"/>
      <c r="BP285" s="294"/>
      <c r="BQ285" s="294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4"/>
      <c r="BO286" s="294"/>
      <c r="BP286" s="294"/>
      <c r="BQ286" s="294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4"/>
      <c r="BO287" s="294"/>
      <c r="BP287" s="294"/>
      <c r="BQ287" s="294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4"/>
      <c r="BO288" s="294"/>
      <c r="BP288" s="294"/>
      <c r="BQ288" s="294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4"/>
      <c r="BO289" s="294"/>
      <c r="BP289" s="294"/>
      <c r="BQ289" s="294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4"/>
      <c r="BO290" s="294"/>
      <c r="BP290" s="294"/>
      <c r="BQ290" s="294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4"/>
      <c r="BO291" s="294"/>
      <c r="BP291" s="294"/>
      <c r="BQ291" s="294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4"/>
      <c r="BO292" s="294"/>
      <c r="BP292" s="294"/>
      <c r="BQ292" s="294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4"/>
      <c r="BO293" s="294"/>
      <c r="BP293" s="294"/>
      <c r="BQ293" s="294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4"/>
      <c r="BO294" s="294"/>
      <c r="BP294" s="294"/>
      <c r="BQ294" s="294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4"/>
      <c r="BO295" s="294"/>
      <c r="BP295" s="294"/>
      <c r="BQ295" s="294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4"/>
      <c r="BO296" s="294"/>
      <c r="BP296" s="294"/>
      <c r="BQ296" s="294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4"/>
      <c r="BO297" s="294"/>
      <c r="BP297" s="294"/>
      <c r="BQ297" s="294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4"/>
      <c r="BO298" s="294"/>
      <c r="BP298" s="294"/>
      <c r="BQ298" s="294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4"/>
      <c r="BO299" s="294"/>
      <c r="BP299" s="294"/>
      <c r="BQ299" s="294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4"/>
      <c r="BO300" s="294"/>
      <c r="BP300" s="294"/>
      <c r="BQ300" s="294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4"/>
      <c r="BO301" s="294"/>
      <c r="BP301" s="294"/>
      <c r="BQ301" s="294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4"/>
      <c r="BO302" s="294"/>
      <c r="BP302" s="294"/>
      <c r="BQ302" s="294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4"/>
      <c r="BO303" s="294"/>
      <c r="BP303" s="294"/>
      <c r="BQ303" s="294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4"/>
      <c r="BO304" s="294"/>
      <c r="BP304" s="294"/>
      <c r="BQ304" s="294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4"/>
      <c r="BO305" s="294"/>
      <c r="BP305" s="294"/>
      <c r="BQ305" s="294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4"/>
      <c r="BO306" s="294"/>
      <c r="BP306" s="294"/>
      <c r="BQ306" s="294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4"/>
      <c r="BO307" s="294"/>
      <c r="BP307" s="294"/>
      <c r="BQ307" s="294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4"/>
      <c r="BO308" s="294"/>
      <c r="BP308" s="294"/>
      <c r="BQ308" s="294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4"/>
      <c r="BO309" s="294"/>
      <c r="BP309" s="294"/>
      <c r="BQ309" s="294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4"/>
      <c r="BO310" s="294"/>
      <c r="BP310" s="294"/>
      <c r="BQ310" s="294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4"/>
      <c r="BO311" s="294"/>
      <c r="BP311" s="294"/>
      <c r="BQ311" s="294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4"/>
      <c r="BO312" s="294"/>
      <c r="BP312" s="294"/>
      <c r="BQ312" s="294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4"/>
      <c r="BO313" s="294"/>
      <c r="BP313" s="294"/>
      <c r="BQ313" s="294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4"/>
      <c r="BO314" s="294"/>
      <c r="BP314" s="294"/>
      <c r="BQ314" s="294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4"/>
      <c r="BO315" s="294"/>
      <c r="BP315" s="294"/>
      <c r="BQ315" s="294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4"/>
      <c r="BO316" s="294"/>
      <c r="BP316" s="294"/>
      <c r="BQ316" s="294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4"/>
      <c r="BO317" s="294"/>
      <c r="BP317" s="294"/>
      <c r="BQ317" s="294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4"/>
      <c r="BO318" s="294"/>
      <c r="BP318" s="294"/>
      <c r="BQ318" s="294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4"/>
      <c r="BO319" s="294"/>
      <c r="BP319" s="294"/>
      <c r="BQ319" s="294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4"/>
      <c r="BO320" s="294"/>
      <c r="BP320" s="294"/>
      <c r="BQ320" s="294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4"/>
      <c r="BO321" s="294"/>
      <c r="BP321" s="294"/>
      <c r="BQ321" s="294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4"/>
      <c r="BO322" s="294"/>
      <c r="BP322" s="294"/>
      <c r="BQ322" s="294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4"/>
      <c r="BO323" s="294"/>
      <c r="BP323" s="294"/>
      <c r="BQ323" s="294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4"/>
      <c r="BO324" s="294"/>
      <c r="BP324" s="294"/>
      <c r="BQ324" s="294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4"/>
      <c r="BO325" s="294"/>
      <c r="BP325" s="294"/>
      <c r="BQ325" s="294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4"/>
      <c r="BO326" s="294"/>
      <c r="BP326" s="294"/>
      <c r="BQ326" s="294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4"/>
      <c r="BO327" s="294"/>
      <c r="BP327" s="294"/>
      <c r="BQ327" s="294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4"/>
      <c r="BO328" s="294"/>
      <c r="BP328" s="294"/>
      <c r="BQ328" s="294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4"/>
      <c r="BO329" s="294"/>
      <c r="BP329" s="294"/>
      <c r="BQ329" s="294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4"/>
      <c r="BO330" s="294"/>
      <c r="BP330" s="294"/>
      <c r="BQ330" s="294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4"/>
      <c r="BO331" s="294"/>
      <c r="BP331" s="294"/>
      <c r="BQ331" s="294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4"/>
      <c r="BO332" s="294"/>
      <c r="BP332" s="294"/>
      <c r="BQ332" s="294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4"/>
      <c r="BO333" s="294"/>
      <c r="BP333" s="294"/>
      <c r="BQ333" s="294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4"/>
      <c r="BO334" s="294"/>
      <c r="BP334" s="294"/>
      <c r="BQ334" s="294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4"/>
      <c r="BO335" s="294"/>
      <c r="BP335" s="294"/>
      <c r="BQ335" s="294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4"/>
      <c r="BO336" s="294"/>
      <c r="BP336" s="294"/>
      <c r="BQ336" s="294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4"/>
      <c r="BO337" s="294"/>
      <c r="BP337" s="294"/>
      <c r="BQ337" s="294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4"/>
      <c r="BO338" s="294"/>
      <c r="BP338" s="294"/>
      <c r="BQ338" s="294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4"/>
      <c r="BO339" s="294"/>
      <c r="BP339" s="294"/>
      <c r="BQ339" s="294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4"/>
      <c r="BO340" s="294"/>
      <c r="BP340" s="294"/>
      <c r="BQ340" s="294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4"/>
      <c r="BO341" s="294"/>
      <c r="BP341" s="294"/>
      <c r="BQ341" s="294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4"/>
      <c r="BO342" s="294"/>
      <c r="BP342" s="294"/>
      <c r="BQ342" s="294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4"/>
      <c r="BO343" s="294"/>
      <c r="BP343" s="294"/>
      <c r="BQ343" s="294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4"/>
      <c r="BO344" s="294"/>
      <c r="BP344" s="294"/>
      <c r="BQ344" s="294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4"/>
      <c r="BO345" s="294"/>
      <c r="BP345" s="294"/>
      <c r="BQ345" s="294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4"/>
      <c r="BO346" s="294"/>
      <c r="BP346" s="294"/>
      <c r="BQ346" s="294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4"/>
      <c r="BO347" s="294"/>
      <c r="BP347" s="294"/>
      <c r="BQ347" s="294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4"/>
      <c r="BO348" s="294"/>
      <c r="BP348" s="294"/>
      <c r="BQ348" s="294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4"/>
      <c r="BO349" s="294"/>
      <c r="BP349" s="294"/>
      <c r="BQ349" s="294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4"/>
      <c r="BO350" s="294"/>
      <c r="BP350" s="294"/>
      <c r="BQ350" s="294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4"/>
      <c r="BO351" s="294"/>
      <c r="BP351" s="294"/>
      <c r="BQ351" s="294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4"/>
      <c r="BO352" s="294"/>
      <c r="BP352" s="294"/>
      <c r="BQ352" s="294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4"/>
      <c r="BO353" s="294"/>
      <c r="BP353" s="294"/>
      <c r="BQ353" s="294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4"/>
      <c r="BO354" s="294"/>
      <c r="BP354" s="294"/>
      <c r="BQ354" s="294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4"/>
      <c r="BO355" s="294"/>
      <c r="BP355" s="294"/>
      <c r="BQ355" s="294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4"/>
      <c r="BO356" s="294"/>
      <c r="BP356" s="294"/>
      <c r="BQ356" s="294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4"/>
      <c r="BO357" s="294"/>
      <c r="BP357" s="294"/>
      <c r="BQ357" s="294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4"/>
      <c r="BO358" s="294"/>
      <c r="BP358" s="294"/>
      <c r="BQ358" s="294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4"/>
      <c r="BO359" s="294"/>
      <c r="BP359" s="294"/>
      <c r="BQ359" s="294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4"/>
      <c r="BO360" s="294"/>
      <c r="BP360" s="294"/>
      <c r="BQ360" s="294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4"/>
      <c r="BO361" s="294"/>
      <c r="BP361" s="294"/>
      <c r="BQ361" s="294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4"/>
      <c r="BO362" s="294"/>
      <c r="BP362" s="294"/>
      <c r="BQ362" s="294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4"/>
      <c r="BO363" s="294"/>
      <c r="BP363" s="294"/>
      <c r="BQ363" s="294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4"/>
      <c r="BO364" s="294"/>
      <c r="BP364" s="294"/>
      <c r="BQ364" s="294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4"/>
      <c r="BO365" s="294"/>
      <c r="BP365" s="294"/>
      <c r="BQ365" s="294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4"/>
      <c r="BO366" s="294"/>
      <c r="BP366" s="294"/>
      <c r="BQ366" s="294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4"/>
      <c r="BO367" s="294"/>
      <c r="BP367" s="294"/>
      <c r="BQ367" s="294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4"/>
      <c r="BO368" s="294"/>
      <c r="BP368" s="294"/>
      <c r="BQ368" s="294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4"/>
      <c r="BO369" s="294"/>
      <c r="BP369" s="294"/>
      <c r="BQ369" s="294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4"/>
      <c r="BO370" s="294"/>
      <c r="BP370" s="294"/>
      <c r="BQ370" s="294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4"/>
      <c r="BO371" s="294"/>
      <c r="BP371" s="294"/>
      <c r="BQ371" s="294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4"/>
      <c r="BO372" s="294"/>
      <c r="BP372" s="294"/>
      <c r="BQ372" s="294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4"/>
      <c r="BO373" s="294"/>
      <c r="BP373" s="294"/>
      <c r="BQ373" s="294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4"/>
      <c r="BO374" s="294"/>
      <c r="BP374" s="294"/>
      <c r="BQ374" s="294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4"/>
      <c r="BO375" s="294"/>
      <c r="BP375" s="294"/>
      <c r="BQ375" s="294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4"/>
      <c r="BO376" s="294"/>
      <c r="BP376" s="294"/>
      <c r="BQ376" s="294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4"/>
      <c r="BO377" s="294"/>
      <c r="BP377" s="294"/>
      <c r="BQ377" s="294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4"/>
      <c r="BO378" s="294"/>
      <c r="BP378" s="294"/>
      <c r="BQ378" s="294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4"/>
      <c r="BO379" s="294"/>
      <c r="BP379" s="294"/>
      <c r="BQ379" s="294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4"/>
      <c r="BO380" s="294"/>
      <c r="BP380" s="294"/>
      <c r="BQ380" s="294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4"/>
      <c r="BO381" s="294"/>
      <c r="BP381" s="294"/>
      <c r="BQ381" s="294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4"/>
      <c r="BO382" s="294"/>
      <c r="BP382" s="294"/>
      <c r="BQ382" s="294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4"/>
      <c r="BO383" s="294"/>
      <c r="BP383" s="294"/>
      <c r="BQ383" s="294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4"/>
      <c r="BO384" s="294"/>
      <c r="BP384" s="294"/>
      <c r="BQ384" s="294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4"/>
      <c r="BO385" s="294"/>
      <c r="BP385" s="294"/>
      <c r="BQ385" s="294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4"/>
      <c r="BO386" s="294"/>
      <c r="BP386" s="294"/>
      <c r="BQ386" s="294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4"/>
      <c r="BO387" s="294"/>
      <c r="BP387" s="294"/>
      <c r="BQ387" s="294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4"/>
      <c r="BO388" s="294"/>
      <c r="BP388" s="294"/>
      <c r="BQ388" s="294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4"/>
      <c r="BO389" s="294"/>
      <c r="BP389" s="294"/>
      <c r="BQ389" s="294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4"/>
      <c r="BO390" s="294"/>
      <c r="BP390" s="294"/>
      <c r="BQ390" s="294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4"/>
      <c r="BO391" s="294"/>
      <c r="BP391" s="294"/>
      <c r="BQ391" s="294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4"/>
      <c r="BO392" s="294"/>
      <c r="BP392" s="294"/>
      <c r="BQ392" s="294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4"/>
      <c r="BO393" s="294"/>
      <c r="BP393" s="294"/>
      <c r="BQ393" s="294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4"/>
      <c r="BO394" s="294"/>
      <c r="BP394" s="294"/>
      <c r="BQ394" s="294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4"/>
      <c r="BO395" s="294"/>
      <c r="BP395" s="294"/>
      <c r="BQ395" s="294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4"/>
      <c r="BO396" s="294"/>
      <c r="BP396" s="294"/>
      <c r="BQ396" s="294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4"/>
      <c r="BO397" s="294"/>
      <c r="BP397" s="294"/>
      <c r="BQ397" s="294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4"/>
      <c r="BO398" s="294"/>
      <c r="BP398" s="294"/>
      <c r="BQ398" s="294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4"/>
      <c r="BO399" s="294"/>
      <c r="BP399" s="294"/>
      <c r="BQ399" s="294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4"/>
      <c r="BO400" s="294"/>
      <c r="BP400" s="294"/>
      <c r="BQ400" s="294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4"/>
      <c r="BO401" s="294"/>
      <c r="BP401" s="294"/>
      <c r="BQ401" s="294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4"/>
      <c r="BO402" s="294"/>
      <c r="BP402" s="294"/>
      <c r="BQ402" s="294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4"/>
      <c r="BO403" s="294"/>
      <c r="BP403" s="294"/>
      <c r="BQ403" s="294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4"/>
      <c r="BO404" s="294"/>
      <c r="BP404" s="294"/>
      <c r="BQ404" s="294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4"/>
      <c r="BO405" s="294"/>
      <c r="BP405" s="294"/>
      <c r="BQ405" s="294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4"/>
      <c r="BO406" s="294"/>
      <c r="BP406" s="294"/>
      <c r="BQ406" s="294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4"/>
      <c r="BO407" s="294"/>
      <c r="BP407" s="294"/>
      <c r="BQ407" s="294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4"/>
      <c r="BO408" s="294"/>
      <c r="BP408" s="294"/>
      <c r="BQ408" s="294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4"/>
      <c r="BO409" s="294"/>
      <c r="BP409" s="294"/>
      <c r="BQ409" s="294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4"/>
      <c r="BO410" s="294"/>
      <c r="BP410" s="294"/>
      <c r="BQ410" s="294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4"/>
      <c r="BO411" s="294"/>
      <c r="BP411" s="294"/>
      <c r="BQ411" s="294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4"/>
      <c r="BO412" s="294"/>
      <c r="BP412" s="294"/>
      <c r="BQ412" s="294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4"/>
      <c r="BO413" s="294"/>
      <c r="BP413" s="294"/>
      <c r="BQ413" s="294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4"/>
      <c r="BO414" s="294"/>
      <c r="BP414" s="294"/>
      <c r="BQ414" s="294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4"/>
      <c r="BO415" s="294"/>
      <c r="BP415" s="294"/>
      <c r="BQ415" s="294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4"/>
      <c r="BO416" s="294"/>
      <c r="BP416" s="294"/>
      <c r="BQ416" s="294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4"/>
      <c r="BO417" s="294"/>
      <c r="BP417" s="294"/>
      <c r="BQ417" s="294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4"/>
      <c r="BO418" s="294"/>
      <c r="BP418" s="294"/>
      <c r="BQ418" s="294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4"/>
      <c r="BO419" s="294"/>
      <c r="BP419" s="294"/>
      <c r="BQ419" s="294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4"/>
      <c r="BO420" s="294"/>
      <c r="BP420" s="294"/>
      <c r="BQ420" s="294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4"/>
      <c r="BO421" s="294"/>
      <c r="BP421" s="294"/>
      <c r="BQ421" s="294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4"/>
      <c r="BO422" s="294"/>
      <c r="BP422" s="294"/>
      <c r="BQ422" s="294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4"/>
      <c r="BO423" s="294"/>
      <c r="BP423" s="294"/>
      <c r="BQ423" s="294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4"/>
      <c r="BO424" s="294"/>
      <c r="BP424" s="294"/>
      <c r="BQ424" s="294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4"/>
      <c r="BO425" s="294"/>
      <c r="BP425" s="294"/>
      <c r="BQ425" s="294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4"/>
      <c r="BO426" s="294"/>
      <c r="BP426" s="294"/>
      <c r="BQ426" s="294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4"/>
      <c r="BO427" s="294"/>
      <c r="BP427" s="294"/>
      <c r="BQ427" s="294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4"/>
      <c r="BO428" s="294"/>
      <c r="BP428" s="294"/>
      <c r="BQ428" s="294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4"/>
      <c r="BO429" s="294"/>
      <c r="BP429" s="294"/>
      <c r="BQ429" s="294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4"/>
      <c r="BO430" s="294"/>
      <c r="BP430" s="294"/>
      <c r="BQ430" s="294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4"/>
      <c r="BO431" s="294"/>
      <c r="BP431" s="294"/>
      <c r="BQ431" s="294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4"/>
      <c r="BO432" s="294"/>
      <c r="BP432" s="294"/>
      <c r="BQ432" s="294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4"/>
      <c r="BO433" s="294"/>
      <c r="BP433" s="294"/>
      <c r="BQ433" s="294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4"/>
      <c r="BO434" s="294"/>
      <c r="BP434" s="294"/>
      <c r="BQ434" s="294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4"/>
      <c r="BO435" s="294"/>
      <c r="BP435" s="294"/>
      <c r="BQ435" s="294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4"/>
      <c r="BO436" s="294"/>
      <c r="BP436" s="294"/>
      <c r="BQ436" s="294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nJUCCdD9ZbryszePYub7KuKgYIfUgNL4aOGEKvusq5c2AxPKJ9drFLxuvDbH2/eGNlVtBddBvgEH7Nqfb5tHiw==" saltValue="awcHDefuC2VHJ2ed75sce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0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0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0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0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0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0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0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0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63"/>
      <c r="B46" s="264"/>
      <c r="C46" s="264"/>
      <c r="D46" s="265"/>
      <c r="E46" s="266"/>
      <c r="F46" s="267"/>
      <c r="G46" s="266"/>
      <c r="H46" s="267"/>
      <c r="I46" s="266"/>
      <c r="J46" s="268"/>
      <c r="K46" s="268"/>
      <c r="L46" s="268"/>
      <c r="M46" s="15"/>
      <c r="N46" s="268"/>
      <c r="O46" s="268"/>
      <c r="P46" s="268"/>
      <c r="Q46" s="15"/>
      <c r="R46" s="269"/>
      <c r="S46" s="269"/>
      <c r="T46" s="269"/>
      <c r="U46" s="270"/>
      <c r="V46" s="270"/>
      <c r="W46" s="270"/>
      <c r="X46" s="268"/>
      <c r="Y46" s="268"/>
      <c r="Z46" s="268"/>
      <c r="AA46" s="271"/>
      <c r="AB46" s="272"/>
      <c r="AC46" s="15"/>
      <c r="AD46" s="15"/>
      <c r="AE46" s="273"/>
      <c r="AF46" s="272"/>
      <c r="AG46" s="272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274"/>
      <c r="BE46" s="15"/>
      <c r="BF46" s="15"/>
      <c r="BG46" s="15"/>
      <c r="BH46" s="15"/>
      <c r="BI46" s="15"/>
      <c r="BJ46" s="272"/>
      <c r="BK46" s="275"/>
      <c r="BL46" s="275"/>
      <c r="BM46" s="275"/>
      <c r="BN46" s="275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63"/>
      <c r="B48" s="264"/>
      <c r="C48" s="264"/>
      <c r="D48" s="265"/>
      <c r="E48" s="266"/>
      <c r="F48" s="267"/>
      <c r="G48" s="266"/>
      <c r="H48" s="267"/>
      <c r="I48" s="266"/>
      <c r="J48" s="268"/>
      <c r="K48" s="268"/>
      <c r="L48" s="268"/>
      <c r="M48" s="15"/>
      <c r="N48" s="268"/>
      <c r="O48" s="268"/>
      <c r="P48" s="268"/>
      <c r="Q48" s="15"/>
      <c r="R48" s="269"/>
      <c r="S48" s="269"/>
      <c r="T48" s="269"/>
      <c r="U48" s="270"/>
      <c r="V48" s="270"/>
      <c r="W48" s="270"/>
      <c r="X48" s="268"/>
      <c r="Y48" s="268"/>
      <c r="Z48" s="268"/>
      <c r="AA48" s="271"/>
      <c r="AB48" s="272"/>
      <c r="AC48" s="15"/>
      <c r="AD48" s="15"/>
      <c r="AE48" s="273"/>
      <c r="AF48" s="272"/>
      <c r="AG48" s="272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274"/>
      <c r="BE48" s="15"/>
      <c r="BF48" s="15"/>
      <c r="BG48" s="15"/>
      <c r="BH48" s="15"/>
      <c r="BI48" s="15"/>
      <c r="BJ48" s="272"/>
      <c r="BK48" s="275"/>
      <c r="BL48" s="275"/>
      <c r="BM48" s="275"/>
      <c r="BN48" s="275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0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63"/>
      <c r="B106" s="264"/>
      <c r="C106" s="264"/>
      <c r="D106" s="265"/>
      <c r="E106" s="266"/>
      <c r="F106" s="267"/>
      <c r="G106" s="266"/>
      <c r="H106" s="267"/>
      <c r="I106" s="266"/>
      <c r="J106" s="268"/>
      <c r="K106" s="268"/>
      <c r="L106" s="268"/>
      <c r="M106" s="15"/>
      <c r="N106" s="268"/>
      <c r="O106" s="268"/>
      <c r="P106" s="268"/>
      <c r="Q106" s="15"/>
      <c r="R106" s="269"/>
      <c r="S106" s="269"/>
      <c r="T106" s="269"/>
      <c r="U106" s="270"/>
      <c r="V106" s="270"/>
      <c r="W106" s="270"/>
      <c r="X106" s="268"/>
      <c r="Y106" s="268"/>
      <c r="Z106" s="268"/>
      <c r="AA106" s="271"/>
      <c r="AB106" s="272"/>
      <c r="AC106" s="15"/>
      <c r="AD106" s="15"/>
      <c r="AE106" s="273"/>
      <c r="AF106" s="272"/>
      <c r="AG106" s="272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274"/>
      <c r="BE106" s="15"/>
      <c r="BF106" s="15"/>
      <c r="BG106" s="15"/>
      <c r="BH106" s="15"/>
      <c r="BI106" s="15"/>
      <c r="BJ106" s="272"/>
      <c r="BK106" s="275"/>
      <c r="BL106" s="275"/>
      <c r="BM106" s="275"/>
      <c r="BN106" s="275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83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83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83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0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0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0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915gaxvz/47ilNGVYV+koWaKcu4Ng+TsrLtoubZulgG3jZmBdjHFKU+sKfBbDlfJrT91M4Gmgj+1xIvbQJaQRQ==" saltValue="Yr8/TmPrywWKwvDSL1KyZA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sAIPPB+qQ70masyHU6Ww9lW9/lLcel6l41zpYSXhzn3NnWR4uUhwuhmoXz091Bb5T+vJ/GAHsS7U8EG7kBrW2w==" saltValue="h12t1zpi3Pjcub6iAvYElg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+HTX/bsca8t+oTY3Q4x/SQz0+s89I21L69U8d7bjV0gdZvhh719vyXpHha3OuXkCMQdvnpxtHpZUch4hc8AAPg==" saltValue="rN4p0NpEh+PXsesqcyEQ+Q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iKOR0C6FEbRkrVFqa9k+ApgeAH/w/CByBVFTqCDxWmfPk+bB15uLPaq16vouhbEuuggUICRSgj8hbphIuO7KEg==" saltValue="0LBrtjL+vZgLgT3X9aBwVg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2026-04-02T21:01:00Z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