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45723FFB-B789-492A-9C65-CC24CB9BAE81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98" i="82" l="1"/>
  <c r="AP97" i="82"/>
  <c r="AI98" i="82"/>
  <c r="AI97" i="82"/>
  <c r="AE98" i="82"/>
  <c r="AE97" i="82"/>
  <c r="AD98" i="82"/>
  <c r="AD97" i="82"/>
  <c r="X98" i="82"/>
  <c r="X97" i="82"/>
  <c r="M98" i="82"/>
  <c r="M97" i="82"/>
  <c r="F98" i="82"/>
  <c r="F97" i="82"/>
  <c r="E98" i="82"/>
  <c r="E97" i="82"/>
  <c r="AP79" i="82"/>
  <c r="AP95" i="82" s="1"/>
  <c r="AE79" i="82"/>
  <c r="AE95" i="82" s="1"/>
  <c r="AD79" i="82"/>
  <c r="X79" i="82"/>
  <c r="M79" i="82"/>
  <c r="M95" i="82" s="1"/>
  <c r="F79" i="82"/>
  <c r="E79" i="82"/>
  <c r="AU98" i="75"/>
  <c r="AU97" i="75"/>
  <c r="AM98" i="75"/>
  <c r="AM97" i="75"/>
  <c r="AI98" i="75"/>
  <c r="AI97" i="75"/>
  <c r="AH98" i="75"/>
  <c r="AH97" i="75"/>
  <c r="AG98" i="75"/>
  <c r="AG97" i="75"/>
  <c r="AJ98" i="75"/>
  <c r="AJ97" i="75"/>
  <c r="X98" i="75"/>
  <c r="X97" i="75"/>
  <c r="L98" i="75"/>
  <c r="L97" i="75"/>
  <c r="F98" i="75"/>
  <c r="F97" i="75"/>
  <c r="E98" i="75"/>
  <c r="E97" i="75"/>
  <c r="AU95" i="75"/>
  <c r="AH95" i="75"/>
  <c r="E95" i="75"/>
  <c r="AU79" i="75"/>
  <c r="AU99" i="75" s="1"/>
  <c r="AH79" i="75"/>
  <c r="AH99" i="75" s="1"/>
  <c r="AG79" i="75"/>
  <c r="AJ79" i="75"/>
  <c r="X79" i="75"/>
  <c r="L79" i="75"/>
  <c r="L95" i="75" s="1"/>
  <c r="F79" i="75"/>
  <c r="E79" i="75"/>
  <c r="E99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Q403" i="82" s="1"/>
  <c r="S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Q401" i="82"/>
  <c r="S401" i="82" s="1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Q399" i="82"/>
  <c r="S399" i="82" s="1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Q397" i="82"/>
  <c r="S397" i="82" s="1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Q395" i="82"/>
  <c r="S395" i="82" s="1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AM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AM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AM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AM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AM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W380" i="82"/>
  <c r="V380" i="82"/>
  <c r="T380" i="82"/>
  <c r="R380" i="82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W378" i="82"/>
  <c r="V378" i="82"/>
  <c r="T378" i="82"/>
  <c r="R378" i="82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Q377" i="82"/>
  <c r="S377" i="82" s="1"/>
  <c r="N377" i="82"/>
  <c r="AM377" i="82" s="1"/>
  <c r="J377" i="82"/>
  <c r="H377" i="82"/>
  <c r="G377" i="82"/>
  <c r="AR376" i="82"/>
  <c r="AQ376" i="82"/>
  <c r="AN376" i="82"/>
  <c r="AM376" i="82"/>
  <c r="AL376" i="82"/>
  <c r="AJ376" i="82"/>
  <c r="AI376" i="82"/>
  <c r="AH376" i="82"/>
  <c r="AF376" i="82"/>
  <c r="Z376" i="82"/>
  <c r="Y376" i="82"/>
  <c r="W376" i="82"/>
  <c r="V376" i="82"/>
  <c r="T376" i="82"/>
  <c r="R376" i="82"/>
  <c r="N376" i="82"/>
  <c r="J376" i="82"/>
  <c r="H376" i="82"/>
  <c r="G376" i="82"/>
  <c r="AR375" i="82"/>
  <c r="AQ375" i="82"/>
  <c r="AN375" i="82"/>
  <c r="AL375" i="82"/>
  <c r="AJ375" i="82"/>
  <c r="AI375" i="82"/>
  <c r="AH375" i="82"/>
  <c r="AF375" i="82"/>
  <c r="AA375" i="82"/>
  <c r="Z375" i="82"/>
  <c r="Y375" i="82"/>
  <c r="W375" i="82"/>
  <c r="V375" i="82"/>
  <c r="T375" i="82"/>
  <c r="R375" i="82"/>
  <c r="Q375" i="82"/>
  <c r="S375" i="82" s="1"/>
  <c r="N375" i="82"/>
  <c r="AM375" i="82" s="1"/>
  <c r="J375" i="82"/>
  <c r="H375" i="82"/>
  <c r="G375" i="82"/>
  <c r="AR374" i="82"/>
  <c r="AQ374" i="82"/>
  <c r="AN374" i="82"/>
  <c r="AM374" i="82"/>
  <c r="AL374" i="82"/>
  <c r="AJ374" i="82"/>
  <c r="AI374" i="82"/>
  <c r="AH374" i="82"/>
  <c r="AF374" i="82"/>
  <c r="Z374" i="82"/>
  <c r="Y374" i="82"/>
  <c r="W374" i="82"/>
  <c r="V374" i="82"/>
  <c r="T374" i="82"/>
  <c r="R374" i="82"/>
  <c r="N374" i="82"/>
  <c r="J374" i="82"/>
  <c r="H374" i="82"/>
  <c r="G374" i="82"/>
  <c r="AR373" i="82"/>
  <c r="AQ373" i="82"/>
  <c r="AN373" i="82"/>
  <c r="AL373" i="82"/>
  <c r="AJ373" i="82"/>
  <c r="AI373" i="82"/>
  <c r="AH373" i="82"/>
  <c r="AF373" i="82"/>
  <c r="AA373" i="82"/>
  <c r="Z373" i="82"/>
  <c r="Y373" i="82"/>
  <c r="W373" i="82"/>
  <c r="V373" i="82"/>
  <c r="T373" i="82"/>
  <c r="R373" i="82"/>
  <c r="Q373" i="82"/>
  <c r="S373" i="82" s="1"/>
  <c r="N373" i="82"/>
  <c r="AM373" i="82" s="1"/>
  <c r="J373" i="82"/>
  <c r="H373" i="82"/>
  <c r="G373" i="82"/>
  <c r="AR372" i="82"/>
  <c r="AQ372" i="82"/>
  <c r="AN372" i="82"/>
  <c r="AM372" i="82"/>
  <c r="AL372" i="82"/>
  <c r="AJ372" i="82"/>
  <c r="AI372" i="82"/>
  <c r="AH372" i="82"/>
  <c r="AF372" i="82"/>
  <c r="Z372" i="82"/>
  <c r="Y372" i="82"/>
  <c r="W372" i="82"/>
  <c r="V372" i="82"/>
  <c r="T372" i="82"/>
  <c r="R372" i="82"/>
  <c r="N372" i="82"/>
  <c r="J372" i="82"/>
  <c r="H372" i="82"/>
  <c r="G372" i="82"/>
  <c r="AR371" i="82"/>
  <c r="AQ371" i="82"/>
  <c r="AN371" i="82"/>
  <c r="AL371" i="82"/>
  <c r="AJ371" i="82"/>
  <c r="AI371" i="82"/>
  <c r="AH371" i="82"/>
  <c r="AF371" i="82"/>
  <c r="AA371" i="82"/>
  <c r="Z371" i="82"/>
  <c r="Y371" i="82"/>
  <c r="W371" i="82"/>
  <c r="V371" i="82"/>
  <c r="T371" i="82"/>
  <c r="R371" i="82"/>
  <c r="Q371" i="82"/>
  <c r="S371" i="82" s="1"/>
  <c r="N371" i="82"/>
  <c r="AM371" i="82" s="1"/>
  <c r="J371" i="82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W370" i="82"/>
  <c r="V370" i="82"/>
  <c r="T370" i="82"/>
  <c r="R370" i="82"/>
  <c r="N370" i="82"/>
  <c r="J370" i="82"/>
  <c r="H370" i="82"/>
  <c r="G370" i="82"/>
  <c r="AR369" i="82"/>
  <c r="AQ369" i="82"/>
  <c r="AN369" i="82"/>
  <c r="AL369" i="82"/>
  <c r="AJ369" i="82"/>
  <c r="AI369" i="82"/>
  <c r="AH369" i="82"/>
  <c r="AF369" i="82"/>
  <c r="AA369" i="82"/>
  <c r="Z369" i="82"/>
  <c r="Y369" i="82"/>
  <c r="W369" i="82"/>
  <c r="V369" i="82"/>
  <c r="T369" i="82"/>
  <c r="R369" i="82"/>
  <c r="Q369" i="82"/>
  <c r="S369" i="82" s="1"/>
  <c r="N369" i="82"/>
  <c r="AM369" i="82" s="1"/>
  <c r="J369" i="82"/>
  <c r="H369" i="82"/>
  <c r="G369" i="82"/>
  <c r="AR368" i="82"/>
  <c r="AQ368" i="82"/>
  <c r="AN368" i="82"/>
  <c r="AM368" i="82"/>
  <c r="AL368" i="82"/>
  <c r="AJ368" i="82"/>
  <c r="AI368" i="82"/>
  <c r="AH368" i="82"/>
  <c r="AF368" i="82"/>
  <c r="Z368" i="82"/>
  <c r="Y368" i="82"/>
  <c r="W368" i="82"/>
  <c r="V368" i="82"/>
  <c r="T368" i="82"/>
  <c r="R368" i="82"/>
  <c r="N368" i="82"/>
  <c r="J368" i="82"/>
  <c r="H368" i="82"/>
  <c r="G368" i="82"/>
  <c r="AR367" i="82"/>
  <c r="AQ367" i="82"/>
  <c r="AN367" i="82"/>
  <c r="AL367" i="82"/>
  <c r="AJ367" i="82"/>
  <c r="AI367" i="82"/>
  <c r="AH367" i="82"/>
  <c r="AF367" i="82"/>
  <c r="AA367" i="82"/>
  <c r="Z367" i="82"/>
  <c r="Y367" i="82"/>
  <c r="W367" i="82"/>
  <c r="V367" i="82"/>
  <c r="T367" i="82"/>
  <c r="R367" i="82"/>
  <c r="Q367" i="82"/>
  <c r="S367" i="82" s="1"/>
  <c r="N367" i="82"/>
  <c r="AM367" i="82" s="1"/>
  <c r="J367" i="82"/>
  <c r="H367" i="82"/>
  <c r="G367" i="82"/>
  <c r="AR366" i="82"/>
  <c r="AQ366" i="82"/>
  <c r="AN366" i="82"/>
  <c r="AM366" i="82"/>
  <c r="AL366" i="82"/>
  <c r="AJ366" i="82"/>
  <c r="AI366" i="82"/>
  <c r="AH366" i="82"/>
  <c r="AF366" i="82"/>
  <c r="Z366" i="82"/>
  <c r="Y366" i="82"/>
  <c r="W366" i="82"/>
  <c r="V366" i="82"/>
  <c r="T366" i="82"/>
  <c r="R366" i="82"/>
  <c r="N366" i="82"/>
  <c r="J366" i="82"/>
  <c r="H366" i="82"/>
  <c r="G366" i="82"/>
  <c r="AR365" i="82"/>
  <c r="AQ365" i="82"/>
  <c r="AN365" i="82"/>
  <c r="AL365" i="82"/>
  <c r="AJ365" i="82"/>
  <c r="AI365" i="82"/>
  <c r="AH365" i="82"/>
  <c r="AF365" i="82"/>
  <c r="AA365" i="82"/>
  <c r="Z365" i="82"/>
  <c r="Y365" i="82"/>
  <c r="W365" i="82"/>
  <c r="V365" i="82"/>
  <c r="T365" i="82"/>
  <c r="R365" i="82"/>
  <c r="Q365" i="82"/>
  <c r="S365" i="82" s="1"/>
  <c r="N365" i="82"/>
  <c r="AM365" i="82" s="1"/>
  <c r="J365" i="82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Y364" i="82"/>
  <c r="W364" i="82"/>
  <c r="V364" i="82"/>
  <c r="T364" i="82"/>
  <c r="R364" i="82"/>
  <c r="N364" i="82"/>
  <c r="J364" i="82"/>
  <c r="H364" i="82"/>
  <c r="G364" i="82"/>
  <c r="AR363" i="82"/>
  <c r="AQ363" i="82"/>
  <c r="AN363" i="82"/>
  <c r="AL363" i="82"/>
  <c r="AJ363" i="82"/>
  <c r="AI363" i="82"/>
  <c r="AH363" i="82"/>
  <c r="AF363" i="82"/>
  <c r="AA363" i="82"/>
  <c r="Z363" i="82"/>
  <c r="Y363" i="82"/>
  <c r="W363" i="82"/>
  <c r="V363" i="82"/>
  <c r="T363" i="82"/>
  <c r="R363" i="82"/>
  <c r="Q363" i="82"/>
  <c r="S363" i="82" s="1"/>
  <c r="N363" i="82"/>
  <c r="AM363" i="82" s="1"/>
  <c r="J363" i="82"/>
  <c r="H363" i="82"/>
  <c r="G363" i="82"/>
  <c r="AR362" i="82"/>
  <c r="AQ362" i="82"/>
  <c r="AN362" i="82"/>
  <c r="AM362" i="82"/>
  <c r="AL362" i="82"/>
  <c r="AJ362" i="82"/>
  <c r="AI362" i="82"/>
  <c r="AH362" i="82"/>
  <c r="AF362" i="82"/>
  <c r="Z362" i="82"/>
  <c r="Y362" i="82"/>
  <c r="W362" i="82"/>
  <c r="V362" i="82"/>
  <c r="T362" i="82"/>
  <c r="R362" i="82"/>
  <c r="Q362" i="82"/>
  <c r="S362" i="82" s="1"/>
  <c r="N362" i="82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AM361" i="82" s="1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S360" i="82" s="1"/>
  <c r="N360" i="82"/>
  <c r="AM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AM358" i="82" s="1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AM357" i="82" s="1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AM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AM355" i="82" s="1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AM351" i="82" s="1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Q350" i="82"/>
  <c r="S350" i="82" s="1"/>
  <c r="N350" i="82"/>
  <c r="AM350" i="82" s="1"/>
  <c r="J350" i="82"/>
  <c r="H350" i="82"/>
  <c r="G350" i="82"/>
  <c r="AR349" i="82"/>
  <c r="AQ349" i="82"/>
  <c r="AN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AM349" i="82" s="1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Q348" i="82"/>
  <c r="S348" i="82" s="1"/>
  <c r="N348" i="82"/>
  <c r="AM348" i="82" s="1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AM345" i="82" s="1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AM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AM342" i="82" s="1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AM341" i="82" s="1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AM340" i="82" s="1"/>
  <c r="J340" i="82"/>
  <c r="H340" i="82"/>
  <c r="G340" i="82"/>
  <c r="AR339" i="82"/>
  <c r="AQ339" i="82"/>
  <c r="AN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AM339" i="82" s="1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AM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AM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W317" i="82"/>
  <c r="V317" i="82"/>
  <c r="T317" i="82"/>
  <c r="R317" i="82"/>
  <c r="N317" i="82"/>
  <c r="AM317" i="82" s="1"/>
  <c r="J317" i="82"/>
  <c r="Q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W315" i="82"/>
  <c r="V315" i="82"/>
  <c r="T315" i="82"/>
  <c r="R315" i="82"/>
  <c r="N315" i="82"/>
  <c r="AM315" i="82" s="1"/>
  <c r="J315" i="82"/>
  <c r="Q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W313" i="82"/>
  <c r="V313" i="82"/>
  <c r="T313" i="82"/>
  <c r="R313" i="82"/>
  <c r="N313" i="82"/>
  <c r="AM313" i="82" s="1"/>
  <c r="J313" i="82"/>
  <c r="Q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Q312" i="82"/>
  <c r="N312" i="82"/>
  <c r="AM312" i="82" s="1"/>
  <c r="J312" i="82"/>
  <c r="H312" i="82"/>
  <c r="G312" i="82"/>
  <c r="AR311" i="82"/>
  <c r="AQ311" i="82"/>
  <c r="AN311" i="82"/>
  <c r="AM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S311" i="82"/>
  <c r="R311" i="82"/>
  <c r="N311" i="82"/>
  <c r="J311" i="82"/>
  <c r="Q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Q310" i="82"/>
  <c r="N310" i="82"/>
  <c r="AM310" i="82" s="1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S309" i="82"/>
  <c r="R309" i="82"/>
  <c r="N309" i="82"/>
  <c r="J309" i="82"/>
  <c r="Q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Q308" i="82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S307" i="82"/>
  <c r="R307" i="82"/>
  <c r="N307" i="82"/>
  <c r="J307" i="82"/>
  <c r="Q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Q306" i="82"/>
  <c r="N306" i="82"/>
  <c r="AM306" i="82" s="1"/>
  <c r="J306" i="82"/>
  <c r="H306" i="82"/>
  <c r="G306" i="82"/>
  <c r="AR305" i="82"/>
  <c r="AQ305" i="82"/>
  <c r="AN305" i="82"/>
  <c r="AM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S305" i="82"/>
  <c r="R305" i="82"/>
  <c r="N305" i="82"/>
  <c r="J305" i="82"/>
  <c r="Q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Q304" i="82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M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M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M298" i="82"/>
  <c r="AL298" i="82"/>
  <c r="AJ298" i="82"/>
  <c r="AI298" i="82"/>
  <c r="AH298" i="82"/>
  <c r="AF298" i="82"/>
  <c r="AA298" i="82"/>
  <c r="Z298" i="82"/>
  <c r="Y298" i="82"/>
  <c r="W298" i="82"/>
  <c r="V298" i="82"/>
  <c r="T298" i="82"/>
  <c r="R298" i="82"/>
  <c r="Q298" i="82"/>
  <c r="S298" i="82" s="1"/>
  <c r="N298" i="82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AM297" i="82" s="1"/>
  <c r="J297" i="82"/>
  <c r="Q297" i="82" s="1"/>
  <c r="S297" i="82" s="1"/>
  <c r="H297" i="82"/>
  <c r="G297" i="82"/>
  <c r="AR296" i="82"/>
  <c r="AQ296" i="82"/>
  <c r="AN296" i="82"/>
  <c r="AM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S295" i="82" s="1"/>
  <c r="H295" i="82"/>
  <c r="G295" i="82"/>
  <c r="AR294" i="82"/>
  <c r="AQ294" i="82"/>
  <c r="AN294" i="82"/>
  <c r="AM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M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Q292" i="82"/>
  <c r="S292" i="82" s="1"/>
  <c r="N292" i="82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M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Q290" i="82"/>
  <c r="S290" i="82" s="1"/>
  <c r="N290" i="82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M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Q288" i="82"/>
  <c r="S288" i="82" s="1"/>
  <c r="N288" i="82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M286" i="82"/>
  <c r="AL286" i="82"/>
  <c r="AJ286" i="82"/>
  <c r="AI286" i="82"/>
  <c r="AH286" i="82"/>
  <c r="AF286" i="82"/>
  <c r="AA286" i="82"/>
  <c r="Z286" i="82"/>
  <c r="Y286" i="82"/>
  <c r="W286" i="82"/>
  <c r="V286" i="82"/>
  <c r="T286" i="82"/>
  <c r="R286" i="82"/>
  <c r="Q286" i="82"/>
  <c r="S286" i="82" s="1"/>
  <c r="N286" i="82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M284" i="82"/>
  <c r="AL284" i="82"/>
  <c r="AJ284" i="82"/>
  <c r="AI284" i="82"/>
  <c r="AH284" i="82"/>
  <c r="AF284" i="82"/>
  <c r="AA284" i="82"/>
  <c r="Z284" i="82"/>
  <c r="Y284" i="82"/>
  <c r="W284" i="82"/>
  <c r="V284" i="82"/>
  <c r="T284" i="82"/>
  <c r="R284" i="82"/>
  <c r="Q284" i="82"/>
  <c r="S284" i="82" s="1"/>
  <c r="N284" i="82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Q283" i="82" s="1"/>
  <c r="S283" i="82" s="1"/>
  <c r="H283" i="82"/>
  <c r="G283" i="82"/>
  <c r="AR282" i="82"/>
  <c r="AQ282" i="82"/>
  <c r="AN282" i="82"/>
  <c r="AM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Q282" i="82"/>
  <c r="S282" i="82" s="1"/>
  <c r="N282" i="82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Q281" i="82" s="1"/>
  <c r="S281" i="82" s="1"/>
  <c r="H281" i="82"/>
  <c r="G281" i="82"/>
  <c r="AR280" i="82"/>
  <c r="AQ280" i="82"/>
  <c r="AN280" i="82"/>
  <c r="AM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AM279" i="82" s="1"/>
  <c r="J279" i="82"/>
  <c r="Q279" i="82" s="1"/>
  <c r="S279" i="82" s="1"/>
  <c r="H279" i="82"/>
  <c r="G279" i="82"/>
  <c r="AR278" i="82"/>
  <c r="AQ278" i="82"/>
  <c r="AN278" i="82"/>
  <c r="AM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Q278" i="82"/>
  <c r="S278" i="82" s="1"/>
  <c r="N278" i="82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M276" i="82"/>
  <c r="AL276" i="82"/>
  <c r="AJ276" i="82"/>
  <c r="AI276" i="82"/>
  <c r="AH276" i="82"/>
  <c r="AF276" i="82"/>
  <c r="AA276" i="82"/>
  <c r="Z276" i="82"/>
  <c r="Y276" i="82"/>
  <c r="W276" i="82"/>
  <c r="V276" i="82"/>
  <c r="T276" i="82"/>
  <c r="R276" i="82"/>
  <c r="Q276" i="82"/>
  <c r="S276" i="82" s="1"/>
  <c r="N276" i="82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AM275" i="82" s="1"/>
  <c r="J275" i="82"/>
  <c r="Q275" i="82" s="1"/>
  <c r="S275" i="82" s="1"/>
  <c r="H275" i="82"/>
  <c r="G275" i="82"/>
  <c r="AR274" i="82"/>
  <c r="AQ274" i="82"/>
  <c r="AN274" i="82"/>
  <c r="AM274" i="82"/>
  <c r="AL274" i="82"/>
  <c r="AJ274" i="82"/>
  <c r="AI274" i="82"/>
  <c r="AH274" i="82"/>
  <c r="AF274" i="82"/>
  <c r="AA274" i="82"/>
  <c r="Z274" i="82"/>
  <c r="Y274" i="82"/>
  <c r="W274" i="82"/>
  <c r="V274" i="82"/>
  <c r="T274" i="82"/>
  <c r="R274" i="82"/>
  <c r="Q274" i="82"/>
  <c r="S274" i="82" s="1"/>
  <c r="N274" i="82"/>
  <c r="J274" i="82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AM273" i="82" s="1"/>
  <c r="J273" i="82"/>
  <c r="Q273" i="82" s="1"/>
  <c r="S273" i="82" s="1"/>
  <c r="H273" i="82"/>
  <c r="G273" i="82"/>
  <c r="AR272" i="82"/>
  <c r="AQ272" i="82"/>
  <c r="AN272" i="82"/>
  <c r="AM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Q272" i="82"/>
  <c r="S272" i="82" s="1"/>
  <c r="N272" i="82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AM271" i="82" s="1"/>
  <c r="J271" i="82"/>
  <c r="Q271" i="82" s="1"/>
  <c r="S271" i="82" s="1"/>
  <c r="H271" i="82"/>
  <c r="G271" i="82"/>
  <c r="AR270" i="82"/>
  <c r="AQ270" i="82"/>
  <c r="AN270" i="82"/>
  <c r="AM270" i="82"/>
  <c r="AL270" i="82"/>
  <c r="AJ270" i="82"/>
  <c r="AI270" i="82"/>
  <c r="AH270" i="82"/>
  <c r="AF270" i="82"/>
  <c r="AA270" i="82"/>
  <c r="Z270" i="82"/>
  <c r="Y270" i="82"/>
  <c r="W270" i="82"/>
  <c r="V270" i="82"/>
  <c r="T270" i="82"/>
  <c r="R270" i="82"/>
  <c r="Q270" i="82"/>
  <c r="S270" i="82" s="1"/>
  <c r="N270" i="82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AM269" i="82" s="1"/>
  <c r="J269" i="82"/>
  <c r="Q269" i="82" s="1"/>
  <c r="S269" i="82" s="1"/>
  <c r="H269" i="82"/>
  <c r="G269" i="82"/>
  <c r="AR268" i="82"/>
  <c r="AQ268" i="82"/>
  <c r="AN268" i="82"/>
  <c r="AM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R268" i="82"/>
  <c r="Q268" i="82"/>
  <c r="S268" i="82" s="1"/>
  <c r="N268" i="82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AM267" i="82" s="1"/>
  <c r="J267" i="82"/>
  <c r="Q267" i="82" s="1"/>
  <c r="S267" i="82" s="1"/>
  <c r="H267" i="82"/>
  <c r="G267" i="82"/>
  <c r="AR266" i="82"/>
  <c r="AQ266" i="82"/>
  <c r="AN266" i="82"/>
  <c r="AM266" i="82"/>
  <c r="AL266" i="82"/>
  <c r="AJ266" i="82"/>
  <c r="AI266" i="82"/>
  <c r="AH266" i="82"/>
  <c r="AF266" i="82"/>
  <c r="AA266" i="82"/>
  <c r="Z266" i="82"/>
  <c r="Y266" i="82"/>
  <c r="W266" i="82"/>
  <c r="V266" i="82"/>
  <c r="T266" i="82"/>
  <c r="R266" i="82"/>
  <c r="Q266" i="82"/>
  <c r="N266" i="82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H265" i="82"/>
  <c r="G265" i="82"/>
  <c r="AR264" i="82"/>
  <c r="AQ264" i="82"/>
  <c r="AN264" i="82"/>
  <c r="AM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Q264" i="82"/>
  <c r="S264" i="82" s="1"/>
  <c r="N264" i="82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M262" i="82"/>
  <c r="AL262" i="82"/>
  <c r="AJ262" i="82"/>
  <c r="AI262" i="82"/>
  <c r="AH262" i="82"/>
  <c r="AF262" i="82"/>
  <c r="AA262" i="82"/>
  <c r="Z262" i="82"/>
  <c r="Y262" i="82"/>
  <c r="W262" i="82"/>
  <c r="V262" i="82"/>
  <c r="T262" i="82"/>
  <c r="R262" i="82"/>
  <c r="Q262" i="82"/>
  <c r="S262" i="82" s="1"/>
  <c r="N262" i="82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M260" i="82"/>
  <c r="AL260" i="82"/>
  <c r="AJ260" i="82"/>
  <c r="AI260" i="82"/>
  <c r="AH260" i="82"/>
  <c r="AF260" i="82"/>
  <c r="AA260" i="82"/>
  <c r="Z260" i="82"/>
  <c r="Y260" i="82"/>
  <c r="W260" i="82"/>
  <c r="V260" i="82"/>
  <c r="T260" i="82"/>
  <c r="R260" i="82"/>
  <c r="Q260" i="82"/>
  <c r="N260" i="82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Q258" i="82"/>
  <c r="N258" i="82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M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Q256" i="82"/>
  <c r="S256" i="82" s="1"/>
  <c r="N256" i="82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M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M252" i="82"/>
  <c r="AL252" i="82"/>
  <c r="AJ252" i="82"/>
  <c r="AI252" i="82"/>
  <c r="AH252" i="82"/>
  <c r="AF252" i="82"/>
  <c r="AA252" i="82"/>
  <c r="Z252" i="82"/>
  <c r="Y252" i="82"/>
  <c r="W252" i="82"/>
  <c r="V252" i="82"/>
  <c r="T252" i="82"/>
  <c r="R252" i="82"/>
  <c r="Q252" i="82"/>
  <c r="N252" i="82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M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W249" i="82"/>
  <c r="V249" i="82"/>
  <c r="T249" i="82"/>
  <c r="R249" i="82"/>
  <c r="Q249" i="82"/>
  <c r="S249" i="82" s="1"/>
  <c r="N249" i="82"/>
  <c r="J249" i="82"/>
  <c r="H249" i="82"/>
  <c r="G249" i="82"/>
  <c r="AR248" i="82"/>
  <c r="AQ248" i="82"/>
  <c r="AN248" i="82"/>
  <c r="AM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AA247" i="82"/>
  <c r="Z247" i="82"/>
  <c r="Y247" i="82"/>
  <c r="W247" i="82"/>
  <c r="V247" i="82"/>
  <c r="T247" i="82"/>
  <c r="R247" i="82"/>
  <c r="Q247" i="82"/>
  <c r="S247" i="82" s="1"/>
  <c r="N247" i="82"/>
  <c r="AM247" i="82" s="1"/>
  <c r="J247" i="82"/>
  <c r="H247" i="82"/>
  <c r="G247" i="82"/>
  <c r="AR246" i="82"/>
  <c r="AQ246" i="82"/>
  <c r="AN246" i="82"/>
  <c r="AM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AA245" i="82"/>
  <c r="Z245" i="82"/>
  <c r="Y245" i="82"/>
  <c r="W245" i="82"/>
  <c r="V245" i="82"/>
  <c r="T245" i="82"/>
  <c r="R245" i="82"/>
  <c r="Q245" i="82"/>
  <c r="S245" i="82" s="1"/>
  <c r="N245" i="82"/>
  <c r="AM245" i="82" s="1"/>
  <c r="J245" i="82"/>
  <c r="H245" i="82"/>
  <c r="G245" i="82"/>
  <c r="AR244" i="82"/>
  <c r="AQ244" i="82"/>
  <c r="AN244" i="82"/>
  <c r="AM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AA243" i="82"/>
  <c r="Z243" i="82"/>
  <c r="Y243" i="82"/>
  <c r="W243" i="82"/>
  <c r="V243" i="82"/>
  <c r="T243" i="82"/>
  <c r="R243" i="82"/>
  <c r="Q243" i="82"/>
  <c r="S243" i="82" s="1"/>
  <c r="N243" i="82"/>
  <c r="AM243" i="82" s="1"/>
  <c r="J243" i="82"/>
  <c r="H243" i="82"/>
  <c r="G243" i="82"/>
  <c r="AR242" i="82"/>
  <c r="AQ242" i="82"/>
  <c r="AN242" i="82"/>
  <c r="AM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AA241" i="82"/>
  <c r="Z241" i="82"/>
  <c r="Y241" i="82"/>
  <c r="W241" i="82"/>
  <c r="V241" i="82"/>
  <c r="T241" i="82"/>
  <c r="R241" i="82"/>
  <c r="Q241" i="82"/>
  <c r="S241" i="82" s="1"/>
  <c r="N241" i="82"/>
  <c r="AM241" i="82" s="1"/>
  <c r="J241" i="82"/>
  <c r="H241" i="82"/>
  <c r="G241" i="82"/>
  <c r="AR240" i="82"/>
  <c r="AQ240" i="82"/>
  <c r="AN240" i="82"/>
  <c r="AM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AA239" i="82"/>
  <c r="Z239" i="82"/>
  <c r="Y239" i="82"/>
  <c r="W239" i="82"/>
  <c r="V239" i="82"/>
  <c r="T239" i="82"/>
  <c r="R239" i="82"/>
  <c r="Q239" i="82"/>
  <c r="S239" i="82" s="1"/>
  <c r="N239" i="82"/>
  <c r="AM239" i="82" s="1"/>
  <c r="J239" i="82"/>
  <c r="H239" i="82"/>
  <c r="G239" i="82"/>
  <c r="AR238" i="82"/>
  <c r="AQ238" i="82"/>
  <c r="AN238" i="82"/>
  <c r="AM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AA237" i="82"/>
  <c r="Z237" i="82"/>
  <c r="Y237" i="82"/>
  <c r="W237" i="82"/>
  <c r="V237" i="82"/>
  <c r="T237" i="82"/>
  <c r="R237" i="82"/>
  <c r="Q237" i="82"/>
  <c r="S237" i="82" s="1"/>
  <c r="N237" i="82"/>
  <c r="AM237" i="82" s="1"/>
  <c r="J237" i="82"/>
  <c r="H237" i="82"/>
  <c r="G237" i="82"/>
  <c r="AR236" i="82"/>
  <c r="AQ236" i="82"/>
  <c r="AN236" i="82"/>
  <c r="AM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AA235" i="82"/>
  <c r="Z235" i="82"/>
  <c r="Y235" i="82"/>
  <c r="W235" i="82"/>
  <c r="V235" i="82"/>
  <c r="T235" i="82"/>
  <c r="R235" i="82"/>
  <c r="Q235" i="82"/>
  <c r="S235" i="82" s="1"/>
  <c r="N235" i="82"/>
  <c r="AM235" i="82" s="1"/>
  <c r="J235" i="82"/>
  <c r="H235" i="82"/>
  <c r="G235" i="82"/>
  <c r="AR234" i="82"/>
  <c r="AQ234" i="82"/>
  <c r="AN234" i="82"/>
  <c r="AM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AA233" i="82"/>
  <c r="Z233" i="82"/>
  <c r="Y233" i="82"/>
  <c r="W233" i="82"/>
  <c r="V233" i="82"/>
  <c r="T233" i="82"/>
  <c r="R233" i="82"/>
  <c r="Q233" i="82"/>
  <c r="S233" i="82" s="1"/>
  <c r="N233" i="82"/>
  <c r="AM233" i="82" s="1"/>
  <c r="J233" i="82"/>
  <c r="H233" i="82"/>
  <c r="G233" i="82"/>
  <c r="AR232" i="82"/>
  <c r="AQ232" i="82"/>
  <c r="AN232" i="82"/>
  <c r="AM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AA231" i="82"/>
  <c r="Z231" i="82"/>
  <c r="Y231" i="82"/>
  <c r="W231" i="82"/>
  <c r="V231" i="82"/>
  <c r="T231" i="82"/>
  <c r="R231" i="82"/>
  <c r="Q231" i="82"/>
  <c r="S231" i="82" s="1"/>
  <c r="N231" i="82"/>
  <c r="AM231" i="82" s="1"/>
  <c r="J231" i="82"/>
  <c r="H231" i="82"/>
  <c r="G231" i="82"/>
  <c r="AR230" i="82"/>
  <c r="AQ230" i="82"/>
  <c r="AN230" i="82"/>
  <c r="AM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AA229" i="82"/>
  <c r="Z229" i="82"/>
  <c r="Y229" i="82"/>
  <c r="W229" i="82"/>
  <c r="V229" i="82"/>
  <c r="T229" i="82"/>
  <c r="R229" i="82"/>
  <c r="Q229" i="82"/>
  <c r="S229" i="82" s="1"/>
  <c r="N229" i="82"/>
  <c r="AM229" i="82" s="1"/>
  <c r="J229" i="82"/>
  <c r="H229" i="82"/>
  <c r="G229" i="82"/>
  <c r="AR228" i="82"/>
  <c r="AQ228" i="82"/>
  <c r="AN228" i="82"/>
  <c r="AM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AA227" i="82"/>
  <c r="Z227" i="82"/>
  <c r="Y227" i="82"/>
  <c r="W227" i="82"/>
  <c r="V227" i="82"/>
  <c r="T227" i="82"/>
  <c r="R227" i="82"/>
  <c r="Q227" i="82"/>
  <c r="S227" i="82" s="1"/>
  <c r="N227" i="82"/>
  <c r="AM227" i="82" s="1"/>
  <c r="J227" i="82"/>
  <c r="H227" i="82"/>
  <c r="G227" i="82"/>
  <c r="AR226" i="82"/>
  <c r="AQ226" i="82"/>
  <c r="AN226" i="82"/>
  <c r="AM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AA225" i="82"/>
  <c r="Z225" i="82"/>
  <c r="Y225" i="82"/>
  <c r="W225" i="82"/>
  <c r="V225" i="82"/>
  <c r="T225" i="82"/>
  <c r="R225" i="82"/>
  <c r="Q225" i="82"/>
  <c r="S225" i="82" s="1"/>
  <c r="N225" i="82"/>
  <c r="AM225" i="82" s="1"/>
  <c r="J225" i="82"/>
  <c r="H225" i="82"/>
  <c r="G225" i="82"/>
  <c r="AR224" i="82"/>
  <c r="AQ224" i="82"/>
  <c r="AN224" i="82"/>
  <c r="AM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AA223" i="82"/>
  <c r="Z223" i="82"/>
  <c r="Y223" i="82"/>
  <c r="W223" i="82"/>
  <c r="V223" i="82"/>
  <c r="T223" i="82"/>
  <c r="R223" i="82"/>
  <c r="Q223" i="82"/>
  <c r="S223" i="82" s="1"/>
  <c r="N223" i="82"/>
  <c r="AM223" i="82" s="1"/>
  <c r="J223" i="82"/>
  <c r="H223" i="82"/>
  <c r="G223" i="82"/>
  <c r="AR222" i="82"/>
  <c r="AQ222" i="82"/>
  <c r="AN222" i="82"/>
  <c r="AM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AM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AM217" i="82" s="1"/>
  <c r="J217" i="82"/>
  <c r="H217" i="82"/>
  <c r="G217" i="82"/>
  <c r="AR216" i="82"/>
  <c r="AQ216" i="82"/>
  <c r="AN216" i="82"/>
  <c r="AM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N215" i="82"/>
  <c r="AM215" i="82" s="1"/>
  <c r="J215" i="82"/>
  <c r="H215" i="82"/>
  <c r="G215" i="82"/>
  <c r="AR214" i="82"/>
  <c r="AQ214" i="82"/>
  <c r="AN214" i="82"/>
  <c r="AM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N213" i="82"/>
  <c r="AM213" i="82" s="1"/>
  <c r="J213" i="82"/>
  <c r="H213" i="82"/>
  <c r="G213" i="82"/>
  <c r="AR212" i="82"/>
  <c r="AQ212" i="82"/>
  <c r="AN212" i="82"/>
  <c r="AM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AM211" i="82" s="1"/>
  <c r="J211" i="82"/>
  <c r="H211" i="82"/>
  <c r="G211" i="82"/>
  <c r="AR210" i="82"/>
  <c r="AQ210" i="82"/>
  <c r="AN210" i="82"/>
  <c r="AM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AM209" i="82" s="1"/>
  <c r="J209" i="82"/>
  <c r="H209" i="82"/>
  <c r="G209" i="82"/>
  <c r="AR208" i="82"/>
  <c r="AQ208" i="82"/>
  <c r="AN208" i="82"/>
  <c r="AM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AM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AM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AM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AM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AA177" i="82"/>
  <c r="Z177" i="82"/>
  <c r="Y177" i="82"/>
  <c r="W177" i="82"/>
  <c r="V177" i="82"/>
  <c r="T177" i="82"/>
  <c r="R177" i="82"/>
  <c r="Q177" i="82"/>
  <c r="S177" i="82" s="1"/>
  <c r="N177" i="82"/>
  <c r="AM177" i="82" s="1"/>
  <c r="J177" i="82"/>
  <c r="H177" i="82"/>
  <c r="G177" i="82"/>
  <c r="AR176" i="82"/>
  <c r="AQ176" i="82"/>
  <c r="AN176" i="82"/>
  <c r="AM176" i="82"/>
  <c r="AL176" i="82"/>
  <c r="AJ176" i="82"/>
  <c r="AI176" i="82"/>
  <c r="AH176" i="82"/>
  <c r="AF176" i="82"/>
  <c r="Z176" i="82"/>
  <c r="Y176" i="82"/>
  <c r="W176" i="82"/>
  <c r="V176" i="82"/>
  <c r="T176" i="82"/>
  <c r="R176" i="82"/>
  <c r="N176" i="82"/>
  <c r="J176" i="82"/>
  <c r="H176" i="82"/>
  <c r="G176" i="82"/>
  <c r="AR175" i="82"/>
  <c r="AQ175" i="82"/>
  <c r="AN175" i="82"/>
  <c r="AL175" i="82"/>
  <c r="AJ175" i="82"/>
  <c r="AI175" i="82"/>
  <c r="AH175" i="82"/>
  <c r="AF175" i="82"/>
  <c r="AA175" i="82"/>
  <c r="Z175" i="82"/>
  <c r="Y175" i="82"/>
  <c r="W175" i="82"/>
  <c r="V175" i="82"/>
  <c r="T175" i="82"/>
  <c r="R175" i="82"/>
  <c r="Q175" i="82"/>
  <c r="S175" i="82" s="1"/>
  <c r="N175" i="82"/>
  <c r="AM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Z174" i="82"/>
  <c r="Y174" i="82"/>
  <c r="W174" i="82"/>
  <c r="V174" i="82"/>
  <c r="T174" i="82"/>
  <c r="R174" i="82"/>
  <c r="N174" i="82"/>
  <c r="J174" i="82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Q173" i="82"/>
  <c r="S173" i="82" s="1"/>
  <c r="N173" i="82"/>
  <c r="AM173" i="82" s="1"/>
  <c r="J173" i="82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W172" i="82"/>
  <c r="V172" i="82"/>
  <c r="T172" i="82"/>
  <c r="R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M170" i="82"/>
  <c r="AL170" i="82"/>
  <c r="AJ170" i="82"/>
  <c r="AI170" i="82"/>
  <c r="AH170" i="82"/>
  <c r="AF170" i="82"/>
  <c r="Z170" i="82"/>
  <c r="Y170" i="82"/>
  <c r="W170" i="82"/>
  <c r="V170" i="82"/>
  <c r="T170" i="82"/>
  <c r="R170" i="82"/>
  <c r="N170" i="82"/>
  <c r="J170" i="82"/>
  <c r="H170" i="82"/>
  <c r="G170" i="82"/>
  <c r="AR169" i="82"/>
  <c r="AQ169" i="82"/>
  <c r="AN169" i="82"/>
  <c r="AL169" i="82"/>
  <c r="AJ169" i="82"/>
  <c r="AI169" i="82"/>
  <c r="AH169" i="82"/>
  <c r="AF169" i="82"/>
  <c r="AA169" i="82"/>
  <c r="Z169" i="82"/>
  <c r="Y169" i="82"/>
  <c r="W169" i="82"/>
  <c r="V169" i="82"/>
  <c r="T169" i="82"/>
  <c r="R169" i="82"/>
  <c r="Q169" i="82"/>
  <c r="S169" i="82" s="1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W168" i="82"/>
  <c r="V168" i="82"/>
  <c r="T168" i="82"/>
  <c r="R168" i="82"/>
  <c r="N168" i="82"/>
  <c r="AM168" i="82" s="1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AM166" i="82" s="1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AM164" i="82" s="1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Q162" i="82" s="1"/>
  <c r="S162" i="82" s="1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Q160" i="82" s="1"/>
  <c r="S160" i="82" s="1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Q158" i="82" s="1"/>
  <c r="S158" i="82" s="1"/>
  <c r="J158" i="82"/>
  <c r="H158" i="82"/>
  <c r="G158" i="82"/>
  <c r="AR157" i="82"/>
  <c r="AQ157" i="82"/>
  <c r="AN157" i="82"/>
  <c r="AM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Q156" i="82" s="1"/>
  <c r="S156" i="82" s="1"/>
  <c r="J156" i="82"/>
  <c r="H156" i="82"/>
  <c r="G156" i="82"/>
  <c r="AR155" i="82"/>
  <c r="AQ155" i="82"/>
  <c r="AN155" i="82"/>
  <c r="AM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Q154" i="82" s="1"/>
  <c r="S154" i="82" s="1"/>
  <c r="J154" i="82"/>
  <c r="H154" i="82"/>
  <c r="G154" i="82"/>
  <c r="AR153" i="82"/>
  <c r="AQ153" i="82"/>
  <c r="AN153" i="82"/>
  <c r="AM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Q152" i="82" s="1"/>
  <c r="S152" i="82" s="1"/>
  <c r="J152" i="82"/>
  <c r="H152" i="82"/>
  <c r="G152" i="82"/>
  <c r="AR151" i="82"/>
  <c r="AQ151" i="82"/>
  <c r="AN151" i="82"/>
  <c r="AM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Q150" i="82" s="1"/>
  <c r="S150" i="82" s="1"/>
  <c r="J150" i="82"/>
  <c r="H150" i="82"/>
  <c r="G150" i="82"/>
  <c r="AR149" i="82"/>
  <c r="AQ149" i="82"/>
  <c r="AN149" i="82"/>
  <c r="AM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Q148" i="82" s="1"/>
  <c r="S148" i="82" s="1"/>
  <c r="J148" i="82"/>
  <c r="H148" i="82"/>
  <c r="G148" i="82"/>
  <c r="AR147" i="82"/>
  <c r="AQ147" i="82"/>
  <c r="AN147" i="82"/>
  <c r="AM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Q146" i="82" s="1"/>
  <c r="S146" i="82" s="1"/>
  <c r="J146" i="82"/>
  <c r="H146" i="82"/>
  <c r="G146" i="82"/>
  <c r="AR145" i="82"/>
  <c r="AQ145" i="82"/>
  <c r="AN145" i="82"/>
  <c r="AM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Q144" i="82" s="1"/>
  <c r="S144" i="82" s="1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Q142" i="82" s="1"/>
  <c r="S142" i="82" s="1"/>
  <c r="J142" i="82"/>
  <c r="H142" i="82"/>
  <c r="G142" i="82"/>
  <c r="AR141" i="82"/>
  <c r="AQ141" i="82"/>
  <c r="AN141" i="82"/>
  <c r="AM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Q140" i="82" s="1"/>
  <c r="S140" i="82" s="1"/>
  <c r="J140" i="82"/>
  <c r="H140" i="82"/>
  <c r="G140" i="82"/>
  <c r="AR139" i="82"/>
  <c r="AQ139" i="82"/>
  <c r="AN139" i="82"/>
  <c r="AM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Q138" i="82" s="1"/>
  <c r="S138" i="82" s="1"/>
  <c r="J138" i="82"/>
  <c r="H138" i="82"/>
  <c r="G138" i="82"/>
  <c r="AR137" i="82"/>
  <c r="AQ137" i="82"/>
  <c r="AN137" i="82"/>
  <c r="AM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Q136" i="82" s="1"/>
  <c r="S136" i="82" s="1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Q134" i="82" s="1"/>
  <c r="S134" i="82" s="1"/>
  <c r="J134" i="82"/>
  <c r="H134" i="82"/>
  <c r="G134" i="82"/>
  <c r="AR133" i="82"/>
  <c r="AQ133" i="82"/>
  <c r="AN133" i="82"/>
  <c r="AM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Q132" i="82" s="1"/>
  <c r="S132" i="82" s="1"/>
  <c r="J132" i="82"/>
  <c r="H132" i="82"/>
  <c r="G132" i="82"/>
  <c r="AR131" i="82"/>
  <c r="AQ131" i="82"/>
  <c r="AN131" i="82"/>
  <c r="AM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Q130" i="82" s="1"/>
  <c r="S130" i="82" s="1"/>
  <c r="J130" i="82"/>
  <c r="H130" i="82"/>
  <c r="G130" i="82"/>
  <c r="AR129" i="82"/>
  <c r="AQ129" i="82"/>
  <c r="AN129" i="82"/>
  <c r="AM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Q128" i="82" s="1"/>
  <c r="S128" i="82" s="1"/>
  <c r="J128" i="82"/>
  <c r="H128" i="82"/>
  <c r="G128" i="82"/>
  <c r="AR127" i="82"/>
  <c r="AQ127" i="82"/>
  <c r="AN127" i="82"/>
  <c r="AM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Q126" i="82" s="1"/>
  <c r="S126" i="82" s="1"/>
  <c r="J126" i="82"/>
  <c r="H126" i="82"/>
  <c r="G126" i="82"/>
  <c r="AR125" i="82"/>
  <c r="AQ125" i="82"/>
  <c r="AN125" i="82"/>
  <c r="AM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Q124" i="82" s="1"/>
  <c r="S124" i="82" s="1"/>
  <c r="J124" i="82"/>
  <c r="H124" i="82"/>
  <c r="G124" i="82"/>
  <c r="AR123" i="82"/>
  <c r="AQ123" i="82"/>
  <c r="AN123" i="82"/>
  <c r="AM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Q122" i="82" s="1"/>
  <c r="S122" i="82" s="1"/>
  <c r="J122" i="82"/>
  <c r="H122" i="82"/>
  <c r="G122" i="82"/>
  <c r="AR121" i="82"/>
  <c r="AQ121" i="82"/>
  <c r="AN121" i="82"/>
  <c r="AM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Q120" i="82" s="1"/>
  <c r="S120" i="82" s="1"/>
  <c r="J120" i="82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Q118" i="82" s="1"/>
  <c r="S118" i="82" s="1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Q116" i="82" s="1"/>
  <c r="S116" i="82" s="1"/>
  <c r="J116" i="82"/>
  <c r="H116" i="82"/>
  <c r="G116" i="82"/>
  <c r="AR115" i="82"/>
  <c r="AQ115" i="82"/>
  <c r="AN115" i="82"/>
  <c r="AM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Q114" i="82" s="1"/>
  <c r="S114" i="82" s="1"/>
  <c r="J114" i="82"/>
  <c r="H114" i="82"/>
  <c r="G114" i="82"/>
  <c r="AR113" i="82"/>
  <c r="AQ113" i="82"/>
  <c r="AN113" i="82"/>
  <c r="AM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Q112" i="82" s="1"/>
  <c r="S112" i="82" s="1"/>
  <c r="J112" i="82"/>
  <c r="H112" i="82"/>
  <c r="G112" i="82"/>
  <c r="AR111" i="82"/>
  <c r="AQ111" i="82"/>
  <c r="AN111" i="82"/>
  <c r="AM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Q110" i="82" s="1"/>
  <c r="S110" i="82" s="1"/>
  <c r="J110" i="82"/>
  <c r="H110" i="82"/>
  <c r="G110" i="82"/>
  <c r="AR109" i="82"/>
  <c r="AQ109" i="82"/>
  <c r="AN109" i="82"/>
  <c r="AM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Q108" i="82" s="1"/>
  <c r="S108" i="82" s="1"/>
  <c r="J108" i="82"/>
  <c r="H108" i="82"/>
  <c r="G108" i="82"/>
  <c r="AR107" i="82"/>
  <c r="AQ107" i="82"/>
  <c r="AN107" i="82"/>
  <c r="AM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Q106" i="82" s="1"/>
  <c r="S106" i="82" s="1"/>
  <c r="J106" i="82"/>
  <c r="H106" i="82"/>
  <c r="G106" i="82"/>
  <c r="AR105" i="82"/>
  <c r="AQ105" i="82"/>
  <c r="AN105" i="82"/>
  <c r="AM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Q104" i="82" s="1"/>
  <c r="S104" i="82" s="1"/>
  <c r="J104" i="82"/>
  <c r="H104" i="82"/>
  <c r="G104" i="82"/>
  <c r="AR103" i="82"/>
  <c r="AQ103" i="82"/>
  <c r="AN103" i="82"/>
  <c r="AM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AA102" i="82" s="1"/>
  <c r="Y102" i="82"/>
  <c r="W102" i="82"/>
  <c r="V102" i="82"/>
  <c r="T102" i="82"/>
  <c r="R102" i="82"/>
  <c r="N102" i="82"/>
  <c r="J102" i="82"/>
  <c r="H102" i="82"/>
  <c r="G102" i="82"/>
  <c r="AR101" i="82"/>
  <c r="AQ101" i="82"/>
  <c r="AN101" i="82"/>
  <c r="AM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R101" i="82"/>
  <c r="N101" i="82"/>
  <c r="J101" i="82"/>
  <c r="Q101" i="82" s="1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N100" i="82"/>
  <c r="J100" i="82"/>
  <c r="H100" i="82"/>
  <c r="G100" i="82"/>
  <c r="V99" i="82"/>
  <c r="T99" i="82"/>
  <c r="H99" i="82"/>
  <c r="G99" i="82"/>
  <c r="V98" i="82"/>
  <c r="T98" i="82"/>
  <c r="H98" i="82"/>
  <c r="G98" i="82"/>
  <c r="V97" i="82"/>
  <c r="T97" i="82"/>
  <c r="H97" i="82"/>
  <c r="G97" i="82"/>
  <c r="AR96" i="82"/>
  <c r="AQ96" i="82"/>
  <c r="AN96" i="82"/>
  <c r="AL96" i="82"/>
  <c r="AJ96" i="82"/>
  <c r="AI96" i="82"/>
  <c r="AH96" i="82"/>
  <c r="AF96" i="82"/>
  <c r="Z96" i="82"/>
  <c r="AA96" i="82" s="1"/>
  <c r="Y96" i="82"/>
  <c r="W96" i="82"/>
  <c r="V96" i="82"/>
  <c r="T96" i="82"/>
  <c r="R96" i="82"/>
  <c r="N96" i="82"/>
  <c r="J96" i="82"/>
  <c r="H96" i="82"/>
  <c r="G96" i="82"/>
  <c r="V95" i="82"/>
  <c r="T95" i="82"/>
  <c r="H95" i="82"/>
  <c r="G95" i="82"/>
  <c r="AF94" i="82"/>
  <c r="Z94" i="82"/>
  <c r="V94" i="82"/>
  <c r="W94" i="82" s="1"/>
  <c r="R94" i="82"/>
  <c r="N94" i="82"/>
  <c r="J94" i="82"/>
  <c r="H94" i="82"/>
  <c r="G94" i="82"/>
  <c r="AF93" i="82"/>
  <c r="Z93" i="82"/>
  <c r="V93" i="82"/>
  <c r="W93" i="82" s="1"/>
  <c r="R93" i="82"/>
  <c r="N93" i="82"/>
  <c r="AM93" i="82" s="1"/>
  <c r="J93" i="82"/>
  <c r="H93" i="82"/>
  <c r="G93" i="82"/>
  <c r="AF92" i="82"/>
  <c r="Z92" i="82"/>
  <c r="V92" i="82"/>
  <c r="W92" i="82" s="1"/>
  <c r="R92" i="82"/>
  <c r="N92" i="82"/>
  <c r="J92" i="82"/>
  <c r="H92" i="82"/>
  <c r="G92" i="82"/>
  <c r="AF91" i="82"/>
  <c r="Z91" i="82"/>
  <c r="V91" i="82"/>
  <c r="W91" i="82" s="1"/>
  <c r="R91" i="82"/>
  <c r="N91" i="82"/>
  <c r="AM91" i="82" s="1"/>
  <c r="J91" i="82"/>
  <c r="H91" i="82"/>
  <c r="G91" i="82"/>
  <c r="AF90" i="82"/>
  <c r="Z90" i="82"/>
  <c r="V90" i="82"/>
  <c r="W90" i="82" s="1"/>
  <c r="R90" i="82"/>
  <c r="N90" i="82"/>
  <c r="J90" i="82"/>
  <c r="H90" i="82"/>
  <c r="G90" i="82"/>
  <c r="AF89" i="82"/>
  <c r="Z89" i="82"/>
  <c r="V89" i="82"/>
  <c r="W89" i="82" s="1"/>
  <c r="R89" i="82"/>
  <c r="N89" i="82"/>
  <c r="AM89" i="82" s="1"/>
  <c r="J89" i="82"/>
  <c r="H89" i="82"/>
  <c r="G89" i="82"/>
  <c r="AF88" i="82"/>
  <c r="Z88" i="82"/>
  <c r="R88" i="82"/>
  <c r="N88" i="82"/>
  <c r="AM88" i="82" s="1"/>
  <c r="J88" i="82"/>
  <c r="H88" i="82"/>
  <c r="G88" i="82"/>
  <c r="AF87" i="82"/>
  <c r="Z87" i="82"/>
  <c r="V87" i="82"/>
  <c r="R87" i="82"/>
  <c r="N87" i="82"/>
  <c r="AM87" i="82" s="1"/>
  <c r="J87" i="82"/>
  <c r="W87" i="82" s="1"/>
  <c r="H87" i="82"/>
  <c r="G87" i="82"/>
  <c r="AF86" i="82"/>
  <c r="Z86" i="82"/>
  <c r="R86" i="82"/>
  <c r="Q86" i="82"/>
  <c r="S86" i="82" s="1"/>
  <c r="N86" i="82"/>
  <c r="AM86" i="82" s="1"/>
  <c r="J86" i="82"/>
  <c r="H86" i="82"/>
  <c r="G86" i="82"/>
  <c r="AM85" i="82"/>
  <c r="AF85" i="82"/>
  <c r="Z85" i="82"/>
  <c r="V85" i="82"/>
  <c r="W85" i="82" s="1"/>
  <c r="R85" i="82"/>
  <c r="N85" i="82"/>
  <c r="J85" i="82"/>
  <c r="Q85" i="82" s="1"/>
  <c r="Y85" i="82" s="1"/>
  <c r="H85" i="82"/>
  <c r="G85" i="82"/>
  <c r="AF84" i="82"/>
  <c r="Z84" i="82"/>
  <c r="R84" i="82"/>
  <c r="Q84" i="82"/>
  <c r="S84" i="82" s="1"/>
  <c r="N84" i="82"/>
  <c r="AM84" i="82" s="1"/>
  <c r="J84" i="82"/>
  <c r="H84" i="82"/>
  <c r="G84" i="82"/>
  <c r="AM83" i="82"/>
  <c r="AF83" i="82"/>
  <c r="Z83" i="82"/>
  <c r="V83" i="82"/>
  <c r="W83" i="82" s="1"/>
  <c r="R83" i="82"/>
  <c r="N83" i="82"/>
  <c r="J83" i="82"/>
  <c r="Q83" i="82" s="1"/>
  <c r="Y83" i="82" s="1"/>
  <c r="H83" i="82"/>
  <c r="G83" i="82"/>
  <c r="AF82" i="82"/>
  <c r="AF98" i="82" s="1"/>
  <c r="Z82" i="82"/>
  <c r="Z98" i="82" s="1"/>
  <c r="R82" i="82"/>
  <c r="R98" i="82" s="1"/>
  <c r="Q82" i="82"/>
  <c r="S82" i="82" s="1"/>
  <c r="N82" i="82"/>
  <c r="N98" i="82" s="1"/>
  <c r="J82" i="82"/>
  <c r="J98" i="82" s="1"/>
  <c r="H82" i="82"/>
  <c r="G82" i="82"/>
  <c r="AR81" i="82"/>
  <c r="AQ81" i="82"/>
  <c r="AN81" i="82"/>
  <c r="AM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J81" i="82"/>
  <c r="Q81" i="82" s="1"/>
  <c r="S81" i="82" s="1"/>
  <c r="H81" i="82"/>
  <c r="G81" i="82"/>
  <c r="AR80" i="82"/>
  <c r="AQ80" i="82"/>
  <c r="AN80" i="82"/>
  <c r="AM80" i="82"/>
  <c r="AL80" i="82"/>
  <c r="AJ80" i="82"/>
  <c r="AI80" i="82"/>
  <c r="AH80" i="82"/>
  <c r="AF80" i="82"/>
  <c r="AA80" i="82"/>
  <c r="Z80" i="82"/>
  <c r="Y80" i="82"/>
  <c r="W80" i="82"/>
  <c r="V80" i="82"/>
  <c r="T80" i="82"/>
  <c r="R80" i="82"/>
  <c r="Q80" i="82"/>
  <c r="S80" i="82" s="1"/>
  <c r="N80" i="82"/>
  <c r="J80" i="82"/>
  <c r="H80" i="82"/>
  <c r="G80" i="82"/>
  <c r="V79" i="82"/>
  <c r="T79" i="82"/>
  <c r="H79" i="82"/>
  <c r="G79" i="82"/>
  <c r="AF78" i="82"/>
  <c r="Z78" i="82"/>
  <c r="R78" i="82"/>
  <c r="N78" i="82"/>
  <c r="J78" i="82"/>
  <c r="Q78" i="82" s="1"/>
  <c r="H78" i="82"/>
  <c r="G78" i="82"/>
  <c r="AF77" i="82"/>
  <c r="Z77" i="82"/>
  <c r="R77" i="82"/>
  <c r="N77" i="82"/>
  <c r="AM77" i="82" s="1"/>
  <c r="J77" i="82"/>
  <c r="H77" i="82"/>
  <c r="G77" i="82"/>
  <c r="AM76" i="82"/>
  <c r="AF76" i="82"/>
  <c r="Z76" i="82"/>
  <c r="W76" i="82"/>
  <c r="R76" i="82"/>
  <c r="N76" i="82"/>
  <c r="V76" i="82" s="1"/>
  <c r="J76" i="82"/>
  <c r="Q76" i="82" s="1"/>
  <c r="H76" i="82"/>
  <c r="G76" i="82"/>
  <c r="AF75" i="82"/>
  <c r="Z75" i="82"/>
  <c r="R75" i="82"/>
  <c r="N75" i="82"/>
  <c r="AM75" i="82" s="1"/>
  <c r="J75" i="82"/>
  <c r="H75" i="82"/>
  <c r="G75" i="82"/>
  <c r="AF74" i="82"/>
  <c r="Z74" i="82"/>
  <c r="V74" i="82"/>
  <c r="W74" i="82" s="1"/>
  <c r="R74" i="82"/>
  <c r="N74" i="82"/>
  <c r="AM74" i="82" s="1"/>
  <c r="J74" i="82"/>
  <c r="H74" i="82"/>
  <c r="G74" i="82"/>
  <c r="AF73" i="82"/>
  <c r="Z73" i="82"/>
  <c r="V73" i="82"/>
  <c r="W73" i="82" s="1"/>
  <c r="AH73" i="82" s="1"/>
  <c r="R73" i="82"/>
  <c r="N73" i="82"/>
  <c r="AM73" i="82" s="1"/>
  <c r="J73" i="82"/>
  <c r="H73" i="82"/>
  <c r="G73" i="82"/>
  <c r="AM72" i="82"/>
  <c r="AF72" i="82"/>
  <c r="Z72" i="82"/>
  <c r="V72" i="82"/>
  <c r="W72" i="82" s="1"/>
  <c r="R72" i="82"/>
  <c r="N72" i="82"/>
  <c r="J72" i="82"/>
  <c r="AL72" i="82" s="1"/>
  <c r="H72" i="82"/>
  <c r="G72" i="82"/>
  <c r="AF71" i="82"/>
  <c r="Z71" i="82"/>
  <c r="V71" i="82"/>
  <c r="W71" i="82" s="1"/>
  <c r="AH71" i="82" s="1"/>
  <c r="R71" i="82"/>
  <c r="N71" i="82"/>
  <c r="AM71" i="82" s="1"/>
  <c r="J71" i="82"/>
  <c r="H71" i="82"/>
  <c r="G71" i="82"/>
  <c r="AF70" i="82"/>
  <c r="Z70" i="82"/>
  <c r="R70" i="82"/>
  <c r="N70" i="82"/>
  <c r="AM70" i="82" s="1"/>
  <c r="J70" i="82"/>
  <c r="Q70" i="82" s="1"/>
  <c r="H70" i="82"/>
  <c r="G70" i="82"/>
  <c r="AF69" i="82"/>
  <c r="Z69" i="82"/>
  <c r="R69" i="82"/>
  <c r="N69" i="82"/>
  <c r="AM69" i="82" s="1"/>
  <c r="J69" i="82"/>
  <c r="H69" i="82"/>
  <c r="G69" i="82"/>
  <c r="AF68" i="82"/>
  <c r="Z68" i="82"/>
  <c r="R68" i="82"/>
  <c r="N68" i="82"/>
  <c r="AM68" i="82" s="1"/>
  <c r="J68" i="82"/>
  <c r="Q68" i="82" s="1"/>
  <c r="H68" i="82"/>
  <c r="G68" i="82"/>
  <c r="AF67" i="82"/>
  <c r="Z67" i="82"/>
  <c r="R67" i="82"/>
  <c r="N67" i="82"/>
  <c r="AM67" i="82" s="1"/>
  <c r="J67" i="82"/>
  <c r="H67" i="82"/>
  <c r="G67" i="82"/>
  <c r="AF66" i="82"/>
  <c r="Z66" i="82"/>
  <c r="V66" i="82"/>
  <c r="W66" i="82" s="1"/>
  <c r="R66" i="82"/>
  <c r="N66" i="82"/>
  <c r="AM66" i="82" s="1"/>
  <c r="J66" i="82"/>
  <c r="Q66" i="82" s="1"/>
  <c r="H66" i="82"/>
  <c r="G66" i="82"/>
  <c r="AF65" i="82"/>
  <c r="Z65" i="82"/>
  <c r="R65" i="82"/>
  <c r="N65" i="82"/>
  <c r="AM65" i="82" s="1"/>
  <c r="J65" i="82"/>
  <c r="H65" i="82"/>
  <c r="G65" i="82"/>
  <c r="AF64" i="82"/>
  <c r="Z64" i="82"/>
  <c r="V64" i="82"/>
  <c r="W64" i="82" s="1"/>
  <c r="R64" i="82"/>
  <c r="Q64" i="82"/>
  <c r="N64" i="82"/>
  <c r="AM64" i="82" s="1"/>
  <c r="J64" i="82"/>
  <c r="AL64" i="82" s="1"/>
  <c r="H64" i="82"/>
  <c r="G64" i="82"/>
  <c r="AM63" i="82"/>
  <c r="AF63" i="82"/>
  <c r="Z63" i="82"/>
  <c r="V63" i="82"/>
  <c r="R63" i="82"/>
  <c r="N63" i="82"/>
  <c r="J63" i="82"/>
  <c r="Q63" i="82" s="1"/>
  <c r="S63" i="82" s="1"/>
  <c r="H63" i="82"/>
  <c r="G63" i="82"/>
  <c r="AF62" i="82"/>
  <c r="Z62" i="82"/>
  <c r="R62" i="82"/>
  <c r="Q62" i="82"/>
  <c r="S62" i="82" s="1"/>
  <c r="N62" i="82"/>
  <c r="AM62" i="82" s="1"/>
  <c r="J62" i="82"/>
  <c r="H62" i="82"/>
  <c r="G62" i="82"/>
  <c r="AM61" i="82"/>
  <c r="AF61" i="82"/>
  <c r="Z61" i="82"/>
  <c r="V61" i="82"/>
  <c r="W61" i="82" s="1"/>
  <c r="R61" i="82"/>
  <c r="N61" i="82"/>
  <c r="J61" i="82"/>
  <c r="Q61" i="82" s="1"/>
  <c r="H61" i="82"/>
  <c r="G61" i="82"/>
  <c r="AF60" i="82"/>
  <c r="Z60" i="82"/>
  <c r="R60" i="82"/>
  <c r="N60" i="82"/>
  <c r="AM60" i="82" s="1"/>
  <c r="J60" i="82"/>
  <c r="Q60" i="82" s="1"/>
  <c r="H60" i="82"/>
  <c r="G60" i="82"/>
  <c r="AF59" i="82"/>
  <c r="Z59" i="82"/>
  <c r="R59" i="82"/>
  <c r="N59" i="82"/>
  <c r="AM59" i="82" s="1"/>
  <c r="J59" i="82"/>
  <c r="H59" i="82"/>
  <c r="G59" i="82"/>
  <c r="AF58" i="82"/>
  <c r="Z58" i="82"/>
  <c r="V58" i="82"/>
  <c r="W58" i="82" s="1"/>
  <c r="R58" i="82"/>
  <c r="N58" i="82"/>
  <c r="AM58" i="82" s="1"/>
  <c r="J58" i="82"/>
  <c r="Q58" i="82" s="1"/>
  <c r="H58" i="82"/>
  <c r="G58" i="82"/>
  <c r="AF57" i="82"/>
  <c r="Z57" i="82"/>
  <c r="R57" i="82"/>
  <c r="N57" i="82"/>
  <c r="AM57" i="82" s="1"/>
  <c r="J57" i="82"/>
  <c r="H57" i="82"/>
  <c r="G57" i="82"/>
  <c r="AF56" i="82"/>
  <c r="Z56" i="82"/>
  <c r="V56" i="82"/>
  <c r="W56" i="82" s="1"/>
  <c r="R56" i="82"/>
  <c r="Q56" i="82"/>
  <c r="N56" i="82"/>
  <c r="AM56" i="82" s="1"/>
  <c r="J56" i="82"/>
  <c r="AL56" i="82" s="1"/>
  <c r="H56" i="82"/>
  <c r="G56" i="82"/>
  <c r="AM55" i="82"/>
  <c r="AF55" i="82"/>
  <c r="Z55" i="82"/>
  <c r="V55" i="82"/>
  <c r="R55" i="82"/>
  <c r="N55" i="82"/>
  <c r="J55" i="82"/>
  <c r="Q55" i="82" s="1"/>
  <c r="S55" i="82" s="1"/>
  <c r="H55" i="82"/>
  <c r="G55" i="82"/>
  <c r="AF54" i="82"/>
  <c r="Z54" i="82"/>
  <c r="R54" i="82"/>
  <c r="Q54" i="82"/>
  <c r="S54" i="82" s="1"/>
  <c r="N54" i="82"/>
  <c r="AM54" i="82" s="1"/>
  <c r="J54" i="82"/>
  <c r="H54" i="82"/>
  <c r="G54" i="82"/>
  <c r="AM53" i="82"/>
  <c r="AF53" i="82"/>
  <c r="Z53" i="82"/>
  <c r="V53" i="82"/>
  <c r="W53" i="82" s="1"/>
  <c r="R53" i="82"/>
  <c r="N53" i="82"/>
  <c r="J53" i="82"/>
  <c r="Q53" i="82" s="1"/>
  <c r="H53" i="82"/>
  <c r="G53" i="82"/>
  <c r="AF52" i="82"/>
  <c r="Z52" i="82"/>
  <c r="R52" i="82"/>
  <c r="N52" i="82"/>
  <c r="J52" i="82"/>
  <c r="H52" i="82"/>
  <c r="G52" i="82"/>
  <c r="AF51" i="82"/>
  <c r="Z51" i="82"/>
  <c r="R51" i="82"/>
  <c r="N51" i="82"/>
  <c r="AM51" i="82" s="1"/>
  <c r="J51" i="82"/>
  <c r="H51" i="82"/>
  <c r="G51" i="82"/>
  <c r="AF50" i="82"/>
  <c r="Z50" i="82"/>
  <c r="V50" i="82"/>
  <c r="W50" i="82" s="1"/>
  <c r="R50" i="82"/>
  <c r="N50" i="82"/>
  <c r="AM50" i="82" s="1"/>
  <c r="J50" i="82"/>
  <c r="Q50" i="82" s="1"/>
  <c r="H50" i="82"/>
  <c r="G50" i="82"/>
  <c r="AF49" i="82"/>
  <c r="Z49" i="82"/>
  <c r="R49" i="82"/>
  <c r="N49" i="82"/>
  <c r="J49" i="82"/>
  <c r="H49" i="82"/>
  <c r="G49" i="82"/>
  <c r="AF48" i="82"/>
  <c r="Z48" i="82"/>
  <c r="R48" i="82"/>
  <c r="N48" i="82"/>
  <c r="J48" i="82"/>
  <c r="H48" i="82"/>
  <c r="G48" i="82"/>
  <c r="AM47" i="82"/>
  <c r="AF47" i="82"/>
  <c r="Z47" i="82"/>
  <c r="V47" i="82"/>
  <c r="W47" i="82" s="1"/>
  <c r="R47" i="82"/>
  <c r="N47" i="82"/>
  <c r="J47" i="82"/>
  <c r="Q47" i="82" s="1"/>
  <c r="H47" i="82"/>
  <c r="G47" i="82"/>
  <c r="AF46" i="82"/>
  <c r="Z46" i="82"/>
  <c r="R46" i="82"/>
  <c r="N46" i="82"/>
  <c r="AM46" i="82" s="1"/>
  <c r="J46" i="82"/>
  <c r="H46" i="82"/>
  <c r="G46" i="82"/>
  <c r="AF45" i="82"/>
  <c r="Z45" i="82"/>
  <c r="V45" i="82"/>
  <c r="W45" i="82" s="1"/>
  <c r="AH45" i="82" s="1"/>
  <c r="R45" i="82"/>
  <c r="N45" i="82"/>
  <c r="AM45" i="82" s="1"/>
  <c r="J45" i="82"/>
  <c r="H45" i="82"/>
  <c r="G45" i="82"/>
  <c r="AF44" i="82"/>
  <c r="Z44" i="82"/>
  <c r="R44" i="82"/>
  <c r="N44" i="82"/>
  <c r="AM44" i="82" s="1"/>
  <c r="J44" i="82"/>
  <c r="H44" i="82"/>
  <c r="G44" i="82"/>
  <c r="AM43" i="82"/>
  <c r="AF43" i="82"/>
  <c r="Z43" i="82"/>
  <c r="V43" i="82"/>
  <c r="W43" i="82" s="1"/>
  <c r="R43" i="82"/>
  <c r="N43" i="82"/>
  <c r="J43" i="82"/>
  <c r="Q43" i="82" s="1"/>
  <c r="H43" i="82"/>
  <c r="G43" i="82"/>
  <c r="AF42" i="82"/>
  <c r="Z42" i="82"/>
  <c r="V42" i="82"/>
  <c r="W42" i="82" s="1"/>
  <c r="R42" i="82"/>
  <c r="N42" i="82"/>
  <c r="AM42" i="82" s="1"/>
  <c r="J42" i="82"/>
  <c r="H42" i="82"/>
  <c r="G42" i="82"/>
  <c r="AF41" i="82"/>
  <c r="Z41" i="82"/>
  <c r="R41" i="82"/>
  <c r="N41" i="82"/>
  <c r="AM41" i="82" s="1"/>
  <c r="J41" i="82"/>
  <c r="H41" i="82"/>
  <c r="G41" i="82"/>
  <c r="AF40" i="82"/>
  <c r="Z40" i="82"/>
  <c r="R40" i="82"/>
  <c r="N40" i="82"/>
  <c r="AM40" i="82" s="1"/>
  <c r="J40" i="82"/>
  <c r="Q40" i="82" s="1"/>
  <c r="H40" i="82"/>
  <c r="G40" i="82"/>
  <c r="AF39" i="82"/>
  <c r="Z39" i="82"/>
  <c r="V39" i="82"/>
  <c r="W39" i="82" s="1"/>
  <c r="R39" i="82"/>
  <c r="N39" i="82"/>
  <c r="AM39" i="82" s="1"/>
  <c r="J39" i="82"/>
  <c r="H39" i="82"/>
  <c r="G39" i="82"/>
  <c r="AF38" i="82"/>
  <c r="Z38" i="82"/>
  <c r="R38" i="82"/>
  <c r="N38" i="82"/>
  <c r="AM38" i="82" s="1"/>
  <c r="J38" i="82"/>
  <c r="H38" i="82"/>
  <c r="G38" i="82"/>
  <c r="AF37" i="82"/>
  <c r="Z37" i="82"/>
  <c r="R37" i="82"/>
  <c r="N37" i="82"/>
  <c r="AM37" i="82" s="1"/>
  <c r="J37" i="82"/>
  <c r="H37" i="82"/>
  <c r="G37" i="82"/>
  <c r="AF36" i="82"/>
  <c r="Z36" i="82"/>
  <c r="R36" i="82"/>
  <c r="N36" i="82"/>
  <c r="AM36" i="82" s="1"/>
  <c r="J36" i="82"/>
  <c r="Q36" i="82" s="1"/>
  <c r="H36" i="82"/>
  <c r="G36" i="82"/>
  <c r="AF35" i="82"/>
  <c r="Z35" i="82"/>
  <c r="V35" i="82"/>
  <c r="W35" i="82" s="1"/>
  <c r="R35" i="82"/>
  <c r="N35" i="82"/>
  <c r="AM35" i="82" s="1"/>
  <c r="J35" i="82"/>
  <c r="H35" i="82"/>
  <c r="G35" i="82"/>
  <c r="AF34" i="82"/>
  <c r="Z34" i="82"/>
  <c r="R34" i="82"/>
  <c r="N34" i="82"/>
  <c r="AM34" i="82" s="1"/>
  <c r="J34" i="82"/>
  <c r="H34" i="82"/>
  <c r="G34" i="82"/>
  <c r="AF33" i="82"/>
  <c r="Z33" i="82"/>
  <c r="R33" i="82"/>
  <c r="N33" i="82"/>
  <c r="AM33" i="82" s="1"/>
  <c r="J33" i="82"/>
  <c r="H33" i="82"/>
  <c r="G33" i="82"/>
  <c r="AF32" i="82"/>
  <c r="Z32" i="82"/>
  <c r="R32" i="82"/>
  <c r="N32" i="82"/>
  <c r="AM32" i="82" s="1"/>
  <c r="J32" i="82"/>
  <c r="Q32" i="82" s="1"/>
  <c r="H32" i="82"/>
  <c r="G32" i="82"/>
  <c r="AF31" i="82"/>
  <c r="Z31" i="82"/>
  <c r="V31" i="82"/>
  <c r="W31" i="82" s="1"/>
  <c r="R31" i="82"/>
  <c r="N31" i="82"/>
  <c r="AM31" i="82" s="1"/>
  <c r="J31" i="82"/>
  <c r="H31" i="82"/>
  <c r="G31" i="82"/>
  <c r="AF30" i="82"/>
  <c r="Z30" i="82"/>
  <c r="R30" i="82"/>
  <c r="N30" i="82"/>
  <c r="AM30" i="82" s="1"/>
  <c r="J30" i="82"/>
  <c r="H30" i="82"/>
  <c r="G30" i="82"/>
  <c r="AF29" i="82"/>
  <c r="Z29" i="82"/>
  <c r="R29" i="82"/>
  <c r="N29" i="82"/>
  <c r="AM29" i="82" s="1"/>
  <c r="J29" i="82"/>
  <c r="H29" i="82"/>
  <c r="G29" i="82"/>
  <c r="AF28" i="82"/>
  <c r="Z28" i="82"/>
  <c r="R28" i="82"/>
  <c r="N28" i="82"/>
  <c r="AM28" i="82" s="1"/>
  <c r="J28" i="82"/>
  <c r="Q28" i="82" s="1"/>
  <c r="H28" i="82"/>
  <c r="G28" i="82"/>
  <c r="AF27" i="82"/>
  <c r="Z27" i="82"/>
  <c r="V27" i="82"/>
  <c r="W27" i="82" s="1"/>
  <c r="R27" i="82"/>
  <c r="N27" i="82"/>
  <c r="AM27" i="82" s="1"/>
  <c r="J27" i="82"/>
  <c r="H27" i="82"/>
  <c r="G27" i="82"/>
  <c r="AF26" i="82"/>
  <c r="Z26" i="82"/>
  <c r="R26" i="82"/>
  <c r="N26" i="82"/>
  <c r="AM26" i="82" s="1"/>
  <c r="J26" i="82"/>
  <c r="H26" i="82"/>
  <c r="G26" i="82"/>
  <c r="AF25" i="82"/>
  <c r="Z25" i="82"/>
  <c r="R25" i="82"/>
  <c r="N25" i="82"/>
  <c r="AM25" i="82" s="1"/>
  <c r="J25" i="82"/>
  <c r="H25" i="82"/>
  <c r="G25" i="82"/>
  <c r="AF24" i="82"/>
  <c r="Z24" i="82"/>
  <c r="R24" i="82"/>
  <c r="N24" i="82"/>
  <c r="AM24" i="82" s="1"/>
  <c r="J24" i="82"/>
  <c r="H24" i="82"/>
  <c r="G24" i="82"/>
  <c r="AF23" i="82"/>
  <c r="Z23" i="82"/>
  <c r="V23" i="82"/>
  <c r="R23" i="82"/>
  <c r="AM23" i="82"/>
  <c r="Q23" i="82"/>
  <c r="H23" i="82"/>
  <c r="G23" i="82"/>
  <c r="AF22" i="82"/>
  <c r="Z22" i="82"/>
  <c r="W22" i="82"/>
  <c r="AL22" i="82" s="1"/>
  <c r="V22" i="82"/>
  <c r="R22" i="82"/>
  <c r="Q22" i="82"/>
  <c r="AM22" i="82"/>
  <c r="H22" i="82"/>
  <c r="G22" i="82"/>
  <c r="AF21" i="82"/>
  <c r="Z21" i="82"/>
  <c r="V21" i="82"/>
  <c r="R21" i="82"/>
  <c r="N21" i="82"/>
  <c r="J21" i="82"/>
  <c r="H21" i="82"/>
  <c r="G21" i="82"/>
  <c r="AF20" i="82"/>
  <c r="Z20" i="82"/>
  <c r="V20" i="82"/>
  <c r="W20" i="82" s="1"/>
  <c r="R20" i="82"/>
  <c r="Q20" i="82"/>
  <c r="S20" i="82" s="1"/>
  <c r="AM20" i="82"/>
  <c r="H20" i="82"/>
  <c r="G20" i="82"/>
  <c r="AF19" i="82"/>
  <c r="Z19" i="82"/>
  <c r="V19" i="82"/>
  <c r="W19" i="82" s="1"/>
  <c r="R19" i="82"/>
  <c r="AM19" i="82"/>
  <c r="Q19" i="82"/>
  <c r="S19" i="82" s="1"/>
  <c r="H19" i="82"/>
  <c r="G19" i="82"/>
  <c r="AR18" i="82"/>
  <c r="AF18" i="82"/>
  <c r="Z18" i="82"/>
  <c r="W18" i="82"/>
  <c r="AQ18" i="82" s="1"/>
  <c r="V18" i="82"/>
  <c r="R18" i="82"/>
  <c r="Q18" i="82"/>
  <c r="AM18" i="82"/>
  <c r="H18" i="82"/>
  <c r="G18" i="82"/>
  <c r="AL17" i="82"/>
  <c r="AF17" i="82"/>
  <c r="Z17" i="82"/>
  <c r="W17" i="82"/>
  <c r="AR17" i="82" s="1"/>
  <c r="V17" i="82"/>
  <c r="R17" i="82"/>
  <c r="AM17" i="82"/>
  <c r="Q17" i="82"/>
  <c r="H17" i="82"/>
  <c r="G17" i="82"/>
  <c r="AF16" i="82"/>
  <c r="Z16" i="82"/>
  <c r="V16" i="82"/>
  <c r="W16" i="82" s="1"/>
  <c r="R16" i="82"/>
  <c r="Q16" i="82"/>
  <c r="S16" i="82" s="1"/>
  <c r="AM16" i="82"/>
  <c r="H16" i="82"/>
  <c r="G16" i="82"/>
  <c r="AF15" i="82"/>
  <c r="Z15" i="82"/>
  <c r="V15" i="82"/>
  <c r="R15" i="82"/>
  <c r="AM15" i="82"/>
  <c r="Q15" i="82"/>
  <c r="H15" i="82"/>
  <c r="G15" i="82"/>
  <c r="AF14" i="82"/>
  <c r="Z14" i="82"/>
  <c r="W14" i="82"/>
  <c r="AL14" i="82" s="1"/>
  <c r="V14" i="82"/>
  <c r="R14" i="82"/>
  <c r="Q14" i="82"/>
  <c r="AM14" i="82"/>
  <c r="H14" i="82"/>
  <c r="G14" i="82"/>
  <c r="AF13" i="82"/>
  <c r="Z13" i="82"/>
  <c r="W13" i="82"/>
  <c r="AQ13" i="82" s="1"/>
  <c r="V13" i="82"/>
  <c r="R13" i="82"/>
  <c r="AM13" i="82"/>
  <c r="Q13" i="82"/>
  <c r="S13" i="82" s="1"/>
  <c r="H13" i="82"/>
  <c r="G13" i="82"/>
  <c r="AF12" i="82"/>
  <c r="Z12" i="82"/>
  <c r="V12" i="82"/>
  <c r="W12" i="82" s="1"/>
  <c r="R12" i="82"/>
  <c r="Q12" i="82"/>
  <c r="S12" i="82" s="1"/>
  <c r="AM12" i="82"/>
  <c r="H12" i="82"/>
  <c r="G12" i="82"/>
  <c r="AF11" i="82"/>
  <c r="Z11" i="82"/>
  <c r="V11" i="82"/>
  <c r="W11" i="82" s="1"/>
  <c r="R11" i="82"/>
  <c r="AM11" i="82"/>
  <c r="Q11" i="82"/>
  <c r="S11" i="82" s="1"/>
  <c r="H11" i="82"/>
  <c r="G11" i="82"/>
  <c r="AF10" i="82"/>
  <c r="Z10" i="82"/>
  <c r="V10" i="82"/>
  <c r="W10" i="82" s="1"/>
  <c r="R10" i="82"/>
  <c r="AM10" i="82"/>
  <c r="H10" i="82"/>
  <c r="G10" i="82"/>
  <c r="AF9" i="82"/>
  <c r="Z9" i="82"/>
  <c r="Z97" i="82" s="1"/>
  <c r="W9" i="82"/>
  <c r="V9" i="82"/>
  <c r="R9" i="82"/>
  <c r="R97" i="82" s="1"/>
  <c r="AM9" i="82"/>
  <c r="Q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AM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AM7" i="82" s="1"/>
  <c r="J7" i="82"/>
  <c r="Q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M436" i="75"/>
  <c r="I436" i="75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AW434" i="75"/>
  <c r="AV434" i="75"/>
  <c r="AS434" i="75"/>
  <c r="AQ434" i="75"/>
  <c r="AO434" i="75"/>
  <c r="AN434" i="75"/>
  <c r="AM434" i="75"/>
  <c r="AL434" i="75"/>
  <c r="AI434" i="75"/>
  <c r="AD434" i="75"/>
  <c r="AC434" i="75"/>
  <c r="Z434" i="75"/>
  <c r="Y434" i="75"/>
  <c r="W434" i="75"/>
  <c r="V434" i="75"/>
  <c r="U434" i="75"/>
  <c r="Q434" i="75"/>
  <c r="P434" i="75"/>
  <c r="R434" i="75" s="1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P432" i="75" s="1"/>
  <c r="R432" i="75" s="1"/>
  <c r="I432" i="75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P430" i="75" s="1"/>
  <c r="R430" i="75" s="1"/>
  <c r="I430" i="75"/>
  <c r="AW429" i="75"/>
  <c r="AV429" i="75"/>
  <c r="AS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AD428" i="75" s="1"/>
  <c r="Z428" i="75"/>
  <c r="Y428" i="75"/>
  <c r="W428" i="75"/>
  <c r="V428" i="75"/>
  <c r="U428" i="75"/>
  <c r="Q428" i="75"/>
  <c r="P428" i="75"/>
  <c r="R428" i="75" s="1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AR427" i="75" s="1"/>
  <c r="I427" i="75"/>
  <c r="AW426" i="75"/>
  <c r="AV426" i="75"/>
  <c r="AS426" i="75"/>
  <c r="AQ426" i="75"/>
  <c r="AO426" i="75"/>
  <c r="AN426" i="75"/>
  <c r="AM426" i="75"/>
  <c r="AL426" i="75"/>
  <c r="AI426" i="75"/>
  <c r="AC426" i="75"/>
  <c r="Y426" i="75"/>
  <c r="Z426" i="75" s="1"/>
  <c r="AD426" i="75" s="1"/>
  <c r="W426" i="75"/>
  <c r="V426" i="75"/>
  <c r="U426" i="75"/>
  <c r="Q426" i="75"/>
  <c r="M426" i="75"/>
  <c r="AR426" i="75" s="1"/>
  <c r="I426" i="75"/>
  <c r="P426" i="75" s="1"/>
  <c r="R426" i="75" s="1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P425" i="75"/>
  <c r="R425" i="75" s="1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P423" i="75"/>
  <c r="R423" i="75" s="1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Q422" i="75"/>
  <c r="M422" i="75"/>
  <c r="AR422" i="75" s="1"/>
  <c r="I422" i="75"/>
  <c r="P422" i="75" s="1"/>
  <c r="R422" i="75" s="1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A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Y420" i="75"/>
  <c r="Z420" i="75" s="1"/>
  <c r="AD420" i="75" s="1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D419" i="75"/>
  <c r="AC419" i="75"/>
  <c r="Z419" i="75"/>
  <c r="Y419" i="75"/>
  <c r="W419" i="75"/>
  <c r="V419" i="75"/>
  <c r="U419" i="75"/>
  <c r="Q419" i="75"/>
  <c r="P419" i="75"/>
  <c r="R419" i="75" s="1"/>
  <c r="M419" i="75"/>
  <c r="AR419" i="75" s="1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AR417" i="75" s="1"/>
  <c r="I417" i="75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Q415" i="75"/>
  <c r="AO415" i="75"/>
  <c r="AN415" i="75"/>
  <c r="AM415" i="75"/>
  <c r="AL415" i="75"/>
  <c r="AI415" i="75"/>
  <c r="AD415" i="75"/>
  <c r="AC415" i="75"/>
  <c r="Z415" i="75"/>
  <c r="Y415" i="75"/>
  <c r="W415" i="75"/>
  <c r="V415" i="75"/>
  <c r="U415" i="75"/>
  <c r="Q415" i="75"/>
  <c r="M415" i="75"/>
  <c r="AR415" i="75" s="1"/>
  <c r="I415" i="75"/>
  <c r="AW414" i="75"/>
  <c r="AV414" i="75"/>
  <c r="AS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Q413" i="75"/>
  <c r="AO413" i="75"/>
  <c r="AN413" i="75"/>
  <c r="AM413" i="75"/>
  <c r="AL413" i="75"/>
  <c r="AI413" i="75"/>
  <c r="AD413" i="75"/>
  <c r="AC413" i="75"/>
  <c r="Z413" i="75"/>
  <c r="Y413" i="75"/>
  <c r="W413" i="75"/>
  <c r="V413" i="75"/>
  <c r="U413" i="75"/>
  <c r="Q413" i="75"/>
  <c r="P413" i="75"/>
  <c r="R413" i="75" s="1"/>
  <c r="M413" i="75"/>
  <c r="AR413" i="75" s="1"/>
  <c r="I413" i="75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Q411" i="75"/>
  <c r="AO411" i="75"/>
  <c r="AN411" i="75"/>
  <c r="AM411" i="75"/>
  <c r="AL411" i="75"/>
  <c r="AI411" i="75"/>
  <c r="AD411" i="75"/>
  <c r="AC411" i="75"/>
  <c r="Z411" i="75"/>
  <c r="Y411" i="75"/>
  <c r="W411" i="75"/>
  <c r="V411" i="75"/>
  <c r="U411" i="75"/>
  <c r="Q411" i="75"/>
  <c r="P411" i="75"/>
  <c r="R411" i="75" s="1"/>
  <c r="M411" i="75"/>
  <c r="AR411" i="75" s="1"/>
  <c r="I411" i="75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M409" i="75"/>
  <c r="AR409" i="75" s="1"/>
  <c r="I409" i="75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M407" i="75"/>
  <c r="AR407" i="75" s="1"/>
  <c r="I407" i="75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D405" i="75"/>
  <c r="AC405" i="75"/>
  <c r="Z405" i="75"/>
  <c r="Y405" i="75"/>
  <c r="W405" i="75"/>
  <c r="V405" i="75"/>
  <c r="U405" i="75"/>
  <c r="Q405" i="75"/>
  <c r="M405" i="75"/>
  <c r="AR405" i="75" s="1"/>
  <c r="I405" i="75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M403" i="75"/>
  <c r="AR403" i="75" s="1"/>
  <c r="I403" i="75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Q401" i="75"/>
  <c r="AO401" i="75"/>
  <c r="AN401" i="75"/>
  <c r="AM401" i="75"/>
  <c r="AL401" i="75"/>
  <c r="AI401" i="75"/>
  <c r="AD401" i="75"/>
  <c r="AC401" i="75"/>
  <c r="Z401" i="75"/>
  <c r="Y401" i="75"/>
  <c r="W401" i="75"/>
  <c r="V401" i="75"/>
  <c r="U401" i="75"/>
  <c r="Q401" i="75"/>
  <c r="M401" i="75"/>
  <c r="AR401" i="75" s="1"/>
  <c r="I401" i="75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M399" i="75"/>
  <c r="AR399" i="75" s="1"/>
  <c r="I399" i="75"/>
  <c r="AW398" i="75"/>
  <c r="AV398" i="75"/>
  <c r="AS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M397" i="75"/>
  <c r="AR397" i="75" s="1"/>
  <c r="I397" i="75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D389" i="75"/>
  <c r="AC389" i="75"/>
  <c r="Z389" i="75"/>
  <c r="Y389" i="75"/>
  <c r="W389" i="75"/>
  <c r="V389" i="75"/>
  <c r="U389" i="75"/>
  <c r="Q389" i="75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Q381" i="75"/>
  <c r="AO381" i="75"/>
  <c r="AN381" i="75"/>
  <c r="AM381" i="75"/>
  <c r="AL381" i="75"/>
  <c r="AI381" i="75"/>
  <c r="AD381" i="75"/>
  <c r="AC381" i="75"/>
  <c r="Z381" i="75"/>
  <c r="Y381" i="75"/>
  <c r="W381" i="75"/>
  <c r="V381" i="75"/>
  <c r="U381" i="75"/>
  <c r="Q381" i="75"/>
  <c r="M381" i="75"/>
  <c r="AR381" i="75" s="1"/>
  <c r="I381" i="75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Q375" i="75"/>
  <c r="AO375" i="75"/>
  <c r="AN375" i="75"/>
  <c r="AM375" i="75"/>
  <c r="AL375" i="75"/>
  <c r="AI375" i="75"/>
  <c r="AD375" i="75"/>
  <c r="AC375" i="75"/>
  <c r="Z375" i="75"/>
  <c r="Y375" i="75"/>
  <c r="W375" i="75"/>
  <c r="V375" i="75"/>
  <c r="U375" i="75"/>
  <c r="Q375" i="75"/>
  <c r="M375" i="75"/>
  <c r="AR375" i="75" s="1"/>
  <c r="I375" i="75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M373" i="75"/>
  <c r="AR373" i="75" s="1"/>
  <c r="I373" i="75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AR369" i="75" s="1"/>
  <c r="I369" i="75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AR329" i="75" s="1"/>
  <c r="I329" i="75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R321" i="75"/>
  <c r="AQ321" i="75"/>
  <c r="AO321" i="75"/>
  <c r="AN321" i="75"/>
  <c r="AM321" i="75"/>
  <c r="AL321" i="75"/>
  <c r="AI321" i="75"/>
  <c r="AC321" i="75"/>
  <c r="AD321" i="75" s="1"/>
  <c r="Z321" i="75"/>
  <c r="Y321" i="75"/>
  <c r="W321" i="75"/>
  <c r="V321" i="75"/>
  <c r="U321" i="75"/>
  <c r="Q321" i="75"/>
  <c r="P321" i="75"/>
  <c r="R321" i="75" s="1"/>
  <c r="M321" i="75"/>
  <c r="I321" i="75"/>
  <c r="AW320" i="75"/>
  <c r="AV320" i="75"/>
  <c r="AS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R319" i="75"/>
  <c r="AQ319" i="75"/>
  <c r="AO319" i="75"/>
  <c r="AN319" i="75"/>
  <c r="AM319" i="75"/>
  <c r="AL319" i="75"/>
  <c r="AI319" i="75"/>
  <c r="AC319" i="75"/>
  <c r="AD319" i="75" s="1"/>
  <c r="Z319" i="75"/>
  <c r="Y319" i="75"/>
  <c r="W319" i="75"/>
  <c r="V319" i="75"/>
  <c r="U319" i="75"/>
  <c r="Q319" i="75"/>
  <c r="P319" i="75"/>
  <c r="R319" i="75" s="1"/>
  <c r="M319" i="75"/>
  <c r="I319" i="75"/>
  <c r="AW318" i="75"/>
  <c r="AV318" i="75"/>
  <c r="AS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R317" i="75"/>
  <c r="AQ317" i="75"/>
  <c r="AO317" i="75"/>
  <c r="AN317" i="75"/>
  <c r="AM317" i="75"/>
  <c r="AL317" i="75"/>
  <c r="AI317" i="75"/>
  <c r="AC317" i="75"/>
  <c r="AD317" i="75" s="1"/>
  <c r="Z317" i="75"/>
  <c r="Y317" i="75"/>
  <c r="W317" i="75"/>
  <c r="V317" i="75"/>
  <c r="U317" i="75"/>
  <c r="Q317" i="75"/>
  <c r="P317" i="75"/>
  <c r="R317" i="75" s="1"/>
  <c r="M317" i="75"/>
  <c r="I317" i="75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R315" i="75"/>
  <c r="AQ315" i="75"/>
  <c r="AO315" i="75"/>
  <c r="AN315" i="75"/>
  <c r="AM315" i="75"/>
  <c r="AL315" i="75"/>
  <c r="AI315" i="75"/>
  <c r="AC315" i="75"/>
  <c r="AD315" i="75" s="1"/>
  <c r="Z315" i="75"/>
  <c r="Y315" i="75"/>
  <c r="W315" i="75"/>
  <c r="V315" i="75"/>
  <c r="U315" i="75"/>
  <c r="Q315" i="75"/>
  <c r="P315" i="75"/>
  <c r="R315" i="75" s="1"/>
  <c r="M315" i="75"/>
  <c r="I315" i="75"/>
  <c r="AW314" i="75"/>
  <c r="AV314" i="75"/>
  <c r="AS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R313" i="75"/>
  <c r="AQ313" i="75"/>
  <c r="AO313" i="75"/>
  <c r="AN313" i="75"/>
  <c r="AM313" i="75"/>
  <c r="AL313" i="75"/>
  <c r="AI313" i="75"/>
  <c r="AC313" i="75"/>
  <c r="AD313" i="75" s="1"/>
  <c r="Z313" i="75"/>
  <c r="Y313" i="75"/>
  <c r="W313" i="75"/>
  <c r="V313" i="75"/>
  <c r="U313" i="75"/>
  <c r="Q313" i="75"/>
  <c r="P313" i="75"/>
  <c r="R313" i="75" s="1"/>
  <c r="M313" i="75"/>
  <c r="I313" i="75"/>
  <c r="AW312" i="75"/>
  <c r="AV312" i="75"/>
  <c r="AS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R311" i="75"/>
  <c r="AQ311" i="75"/>
  <c r="AO311" i="75"/>
  <c r="AN311" i="75"/>
  <c r="AM311" i="75"/>
  <c r="AL311" i="75"/>
  <c r="AI311" i="75"/>
  <c r="AC311" i="75"/>
  <c r="AD311" i="75" s="1"/>
  <c r="Z311" i="75"/>
  <c r="Y311" i="75"/>
  <c r="W311" i="75"/>
  <c r="V311" i="75"/>
  <c r="U311" i="75"/>
  <c r="Q311" i="75"/>
  <c r="P311" i="75"/>
  <c r="R311" i="75" s="1"/>
  <c r="M311" i="75"/>
  <c r="I311" i="75"/>
  <c r="AW310" i="75"/>
  <c r="AV310" i="75"/>
  <c r="AS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R309" i="75"/>
  <c r="AQ309" i="75"/>
  <c r="AO309" i="75"/>
  <c r="AN309" i="75"/>
  <c r="AM309" i="75"/>
  <c r="AL309" i="75"/>
  <c r="AI309" i="75"/>
  <c r="AC309" i="75"/>
  <c r="AD309" i="75" s="1"/>
  <c r="Z309" i="75"/>
  <c r="Y309" i="75"/>
  <c r="W309" i="75"/>
  <c r="V309" i="75"/>
  <c r="U309" i="75"/>
  <c r="Q309" i="75"/>
  <c r="P309" i="75"/>
  <c r="R309" i="75" s="1"/>
  <c r="M309" i="75"/>
  <c r="I309" i="75"/>
  <c r="AW308" i="75"/>
  <c r="AV308" i="75"/>
  <c r="AS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C307" i="75"/>
  <c r="AD307" i="75" s="1"/>
  <c r="Z307" i="75"/>
  <c r="Y307" i="75"/>
  <c r="W307" i="75"/>
  <c r="V307" i="75"/>
  <c r="U307" i="75"/>
  <c r="Q307" i="75"/>
  <c r="P307" i="75"/>
  <c r="R307" i="75" s="1"/>
  <c r="M307" i="75"/>
  <c r="I307" i="75"/>
  <c r="AW306" i="75"/>
  <c r="AV306" i="75"/>
  <c r="AS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C305" i="75"/>
  <c r="AD305" i="75" s="1"/>
  <c r="Z305" i="75"/>
  <c r="Y305" i="75"/>
  <c r="W305" i="75"/>
  <c r="V305" i="75"/>
  <c r="U305" i="75"/>
  <c r="Q305" i="75"/>
  <c r="P305" i="75"/>
  <c r="R305" i="75" s="1"/>
  <c r="M305" i="75"/>
  <c r="I305" i="75"/>
  <c r="AW304" i="75"/>
  <c r="AV304" i="75"/>
  <c r="AS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R303" i="75"/>
  <c r="AQ303" i="75"/>
  <c r="AO303" i="75"/>
  <c r="AN303" i="75"/>
  <c r="AM303" i="75"/>
  <c r="AL303" i="75"/>
  <c r="AI303" i="75"/>
  <c r="AC303" i="75"/>
  <c r="AD303" i="75" s="1"/>
  <c r="Z303" i="75"/>
  <c r="Y303" i="75"/>
  <c r="W303" i="75"/>
  <c r="V303" i="75"/>
  <c r="U303" i="75"/>
  <c r="Q303" i="75"/>
  <c r="P303" i="75"/>
  <c r="R303" i="75" s="1"/>
  <c r="M303" i="75"/>
  <c r="I303" i="75"/>
  <c r="AW302" i="75"/>
  <c r="AV302" i="75"/>
  <c r="AS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C301" i="75"/>
  <c r="AD301" i="75" s="1"/>
  <c r="Z301" i="75"/>
  <c r="Y301" i="75"/>
  <c r="W301" i="75"/>
  <c r="V301" i="75"/>
  <c r="U301" i="75"/>
  <c r="Q301" i="75"/>
  <c r="P301" i="75"/>
  <c r="R301" i="75" s="1"/>
  <c r="M301" i="75"/>
  <c r="I301" i="75"/>
  <c r="AW300" i="75"/>
  <c r="AV300" i="75"/>
  <c r="AS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AD299" i="75" s="1"/>
  <c r="Z299" i="75"/>
  <c r="Y299" i="75"/>
  <c r="W299" i="75"/>
  <c r="V299" i="75"/>
  <c r="U299" i="75"/>
  <c r="Q299" i="75"/>
  <c r="P299" i="75"/>
  <c r="R299" i="75" s="1"/>
  <c r="M299" i="75"/>
  <c r="I299" i="75"/>
  <c r="AW298" i="75"/>
  <c r="AV298" i="75"/>
  <c r="AS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R297" i="75"/>
  <c r="AQ297" i="75"/>
  <c r="AO297" i="75"/>
  <c r="AN297" i="75"/>
  <c r="AM297" i="75"/>
  <c r="AL297" i="75"/>
  <c r="AI297" i="75"/>
  <c r="AC297" i="75"/>
  <c r="AD297" i="75" s="1"/>
  <c r="Z297" i="75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C295" i="75"/>
  <c r="AD295" i="75" s="1"/>
  <c r="Z295" i="75"/>
  <c r="Y295" i="75"/>
  <c r="W295" i="75"/>
  <c r="V295" i="75"/>
  <c r="U295" i="75"/>
  <c r="Q295" i="75"/>
  <c r="P295" i="75"/>
  <c r="R295" i="75" s="1"/>
  <c r="M295" i="75"/>
  <c r="I295" i="75"/>
  <c r="AW294" i="75"/>
  <c r="AV294" i="75"/>
  <c r="AS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R293" i="75"/>
  <c r="AQ293" i="75"/>
  <c r="AO293" i="75"/>
  <c r="AN293" i="75"/>
  <c r="AM293" i="75"/>
  <c r="AL293" i="75"/>
  <c r="AI293" i="75"/>
  <c r="AC293" i="75"/>
  <c r="AD293" i="75" s="1"/>
  <c r="Z293" i="75"/>
  <c r="Y293" i="75"/>
  <c r="W293" i="75"/>
  <c r="V293" i="75"/>
  <c r="U293" i="75"/>
  <c r="Q293" i="75"/>
  <c r="P293" i="75"/>
  <c r="M293" i="75"/>
  <c r="I293" i="75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AD291" i="75" s="1"/>
  <c r="Z291" i="75"/>
  <c r="Y291" i="75"/>
  <c r="W291" i="75"/>
  <c r="V291" i="75"/>
  <c r="U291" i="75"/>
  <c r="Q291" i="75"/>
  <c r="P291" i="75"/>
  <c r="M291" i="75"/>
  <c r="I291" i="75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C289" i="75"/>
  <c r="AD289" i="75" s="1"/>
  <c r="Z289" i="75"/>
  <c r="Y289" i="75"/>
  <c r="W289" i="75"/>
  <c r="V289" i="75"/>
  <c r="U289" i="75"/>
  <c r="Q289" i="75"/>
  <c r="M289" i="75"/>
  <c r="P289" i="75" s="1"/>
  <c r="R289" i="75" s="1"/>
  <c r="I289" i="75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P287" i="75"/>
  <c r="R287" i="75" s="1"/>
  <c r="M287" i="75"/>
  <c r="AR287" i="75" s="1"/>
  <c r="I287" i="75"/>
  <c r="AW286" i="75"/>
  <c r="AV286" i="75"/>
  <c r="AS286" i="75"/>
  <c r="AQ286" i="75"/>
  <c r="AO286" i="75"/>
  <c r="AN286" i="75"/>
  <c r="AM286" i="75"/>
  <c r="AL286" i="75"/>
  <c r="AI286" i="75"/>
  <c r="AD286" i="75"/>
  <c r="AC286" i="75"/>
  <c r="Z286" i="75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D285" i="75"/>
  <c r="AC285" i="75"/>
  <c r="Z285" i="75"/>
  <c r="Y285" i="75"/>
  <c r="W285" i="75"/>
  <c r="V285" i="75"/>
  <c r="U285" i="75"/>
  <c r="Q285" i="75"/>
  <c r="P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AR284" i="75" s="1"/>
  <c r="I284" i="75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P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P281" i="75" s="1"/>
  <c r="R281" i="75" s="1"/>
  <c r="I281" i="75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P279" i="75"/>
  <c r="R279" i="75" s="1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D278" i="75"/>
  <c r="AC278" i="75"/>
  <c r="Z278" i="75"/>
  <c r="Y278" i="75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P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Q276" i="75"/>
  <c r="M276" i="75"/>
  <c r="AR276" i="75" s="1"/>
  <c r="I276" i="75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P275" i="75"/>
  <c r="M275" i="75"/>
  <c r="AR275" i="75" s="1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P273" i="75" s="1"/>
  <c r="R273" i="75" s="1"/>
  <c r="I273" i="75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P271" i="75"/>
  <c r="R271" i="75" s="1"/>
  <c r="M271" i="75"/>
  <c r="AR271" i="75" s="1"/>
  <c r="I271" i="75"/>
  <c r="AW270" i="75"/>
  <c r="AV270" i="75"/>
  <c r="AS270" i="75"/>
  <c r="AQ270" i="75"/>
  <c r="AO270" i="75"/>
  <c r="AN270" i="75"/>
  <c r="AM270" i="75"/>
  <c r="AL270" i="75"/>
  <c r="AI270" i="75"/>
  <c r="AD270" i="75"/>
  <c r="AC270" i="75"/>
  <c r="Z270" i="75"/>
  <c r="Y270" i="75"/>
  <c r="W270" i="75"/>
  <c r="V270" i="75"/>
  <c r="U270" i="75"/>
  <c r="Q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P269" i="75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P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P265" i="75" s="1"/>
  <c r="R265" i="75" s="1"/>
  <c r="I265" i="75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D263" i="75"/>
  <c r="AC263" i="75"/>
  <c r="Z263" i="75"/>
  <c r="Y263" i="75"/>
  <c r="W263" i="75"/>
  <c r="V263" i="75"/>
  <c r="U263" i="75"/>
  <c r="Q263" i="75"/>
  <c r="P263" i="75"/>
  <c r="R263" i="75" s="1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D262" i="75"/>
  <c r="AC262" i="75"/>
  <c r="Z262" i="75"/>
  <c r="Y262" i="75"/>
  <c r="W262" i="75"/>
  <c r="V262" i="75"/>
  <c r="U262" i="75"/>
  <c r="Q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D261" i="75"/>
  <c r="AC261" i="75"/>
  <c r="Z261" i="75"/>
  <c r="Y261" i="75"/>
  <c r="W261" i="75"/>
  <c r="V261" i="75"/>
  <c r="U261" i="75"/>
  <c r="Q261" i="75"/>
  <c r="P261" i="75"/>
  <c r="M261" i="75"/>
  <c r="AR261" i="75" s="1"/>
  <c r="I261" i="75"/>
  <c r="AW260" i="75"/>
  <c r="AV260" i="75"/>
  <c r="AS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P259" i="75"/>
  <c r="M259" i="75"/>
  <c r="AR259" i="75" s="1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P257" i="75" s="1"/>
  <c r="R257" i="75" s="1"/>
  <c r="I257" i="75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P255" i="75"/>
  <c r="R255" i="75" s="1"/>
  <c r="M255" i="75"/>
  <c r="AR255" i="75" s="1"/>
  <c r="I255" i="75"/>
  <c r="AW254" i="75"/>
  <c r="AV254" i="75"/>
  <c r="AS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P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P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P249" i="75" s="1"/>
  <c r="R249" i="75" s="1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AW247" i="75"/>
  <c r="AV247" i="75"/>
  <c r="AS247" i="75"/>
  <c r="AQ247" i="75"/>
  <c r="AO247" i="75"/>
  <c r="AN247" i="75"/>
  <c r="AM247" i="75"/>
  <c r="AL247" i="75"/>
  <c r="AI247" i="75"/>
  <c r="AD247" i="75"/>
  <c r="AC247" i="75"/>
  <c r="Z247" i="75"/>
  <c r="Y247" i="75"/>
  <c r="W247" i="75"/>
  <c r="V247" i="75"/>
  <c r="U247" i="75"/>
  <c r="Q247" i="75"/>
  <c r="P247" i="75"/>
  <c r="R247" i="75" s="1"/>
  <c r="M247" i="75"/>
  <c r="AR247" i="75" s="1"/>
  <c r="I247" i="75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P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C244" i="75"/>
  <c r="Y244" i="75"/>
  <c r="Z244" i="75" s="1"/>
  <c r="AD244" i="75" s="1"/>
  <c r="W244" i="75"/>
  <c r="V244" i="75"/>
  <c r="U244" i="75"/>
  <c r="Q244" i="75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P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R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P241" i="75"/>
  <c r="R241" i="75" s="1"/>
  <c r="M241" i="75"/>
  <c r="I241" i="75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R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P239" i="75"/>
  <c r="R239" i="75" s="1"/>
  <c r="M239" i="75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R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P237" i="75"/>
  <c r="R237" i="75" s="1"/>
  <c r="M237" i="75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R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P235" i="75"/>
  <c r="R235" i="75" s="1"/>
  <c r="M235" i="75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R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P233" i="75"/>
  <c r="R233" i="75" s="1"/>
  <c r="M233" i="75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R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P231" i="75"/>
  <c r="R231" i="75" s="1"/>
  <c r="M231" i="75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R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P229" i="75"/>
  <c r="R229" i="75" s="1"/>
  <c r="M229" i="75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R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P227" i="75"/>
  <c r="R227" i="75" s="1"/>
  <c r="M227" i="75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R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P225" i="75"/>
  <c r="R225" i="75" s="1"/>
  <c r="M225" i="75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R223" i="75"/>
  <c r="AQ223" i="75"/>
  <c r="AO223" i="75"/>
  <c r="AN223" i="75"/>
  <c r="AM223" i="75"/>
  <c r="AL223" i="75"/>
  <c r="AI223" i="75"/>
  <c r="AD223" i="75"/>
  <c r="AC223" i="75"/>
  <c r="Z223" i="75"/>
  <c r="Y223" i="75"/>
  <c r="W223" i="75"/>
  <c r="V223" i="75"/>
  <c r="U223" i="75"/>
  <c r="Q223" i="75"/>
  <c r="P223" i="75"/>
  <c r="R223" i="75" s="1"/>
  <c r="M223" i="75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R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P221" i="75"/>
  <c r="R221" i="75" s="1"/>
  <c r="M221" i="75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R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P219" i="75"/>
  <c r="R219" i="75" s="1"/>
  <c r="M219" i="75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R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P217" i="75"/>
  <c r="R217" i="75" s="1"/>
  <c r="M217" i="75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R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P215" i="75"/>
  <c r="R215" i="75" s="1"/>
  <c r="M215" i="75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R213" i="75"/>
  <c r="AQ213" i="75"/>
  <c r="AO213" i="75"/>
  <c r="AN213" i="75"/>
  <c r="AM213" i="75"/>
  <c r="AL213" i="75"/>
  <c r="AI213" i="75"/>
  <c r="AD213" i="75"/>
  <c r="AC213" i="75"/>
  <c r="Z213" i="75"/>
  <c r="Y213" i="75"/>
  <c r="W213" i="75"/>
  <c r="V213" i="75"/>
  <c r="U213" i="75"/>
  <c r="Q213" i="75"/>
  <c r="P213" i="75"/>
  <c r="R213" i="75" s="1"/>
  <c r="M213" i="75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R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P211" i="75"/>
  <c r="R211" i="75" s="1"/>
  <c r="M211" i="75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R209" i="75"/>
  <c r="AQ209" i="75"/>
  <c r="AO209" i="75"/>
  <c r="AN209" i="75"/>
  <c r="AM209" i="75"/>
  <c r="AL209" i="75"/>
  <c r="AI209" i="75"/>
  <c r="AD209" i="75"/>
  <c r="AC209" i="75"/>
  <c r="Z209" i="75"/>
  <c r="Y209" i="75"/>
  <c r="W209" i="75"/>
  <c r="V209" i="75"/>
  <c r="U209" i="75"/>
  <c r="Q209" i="75"/>
  <c r="P209" i="75"/>
  <c r="R209" i="75" s="1"/>
  <c r="M209" i="75"/>
  <c r="I209" i="75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R207" i="75"/>
  <c r="AQ207" i="75"/>
  <c r="AO207" i="75"/>
  <c r="AN207" i="75"/>
  <c r="AM207" i="75"/>
  <c r="AL207" i="75"/>
  <c r="AI207" i="75"/>
  <c r="AD207" i="75"/>
  <c r="AC207" i="75"/>
  <c r="Z207" i="75"/>
  <c r="Y207" i="75"/>
  <c r="W207" i="75"/>
  <c r="V207" i="75"/>
  <c r="U207" i="75"/>
  <c r="Q207" i="75"/>
  <c r="P207" i="75"/>
  <c r="R207" i="75" s="1"/>
  <c r="M207" i="75"/>
  <c r="I207" i="75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D205" i="75"/>
  <c r="AC205" i="75"/>
  <c r="Z205" i="75"/>
  <c r="Y205" i="75"/>
  <c r="W205" i="75"/>
  <c r="V205" i="75"/>
  <c r="U205" i="75"/>
  <c r="Q205" i="75"/>
  <c r="P205" i="75"/>
  <c r="R205" i="75" s="1"/>
  <c r="M205" i="75"/>
  <c r="I205" i="75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D203" i="75"/>
  <c r="AC203" i="75"/>
  <c r="Z203" i="75"/>
  <c r="Y203" i="75"/>
  <c r="W203" i="75"/>
  <c r="V203" i="75"/>
  <c r="U203" i="75"/>
  <c r="Q203" i="75"/>
  <c r="P203" i="75"/>
  <c r="R203" i="75" s="1"/>
  <c r="M203" i="75"/>
  <c r="I203" i="75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D201" i="75"/>
  <c r="AC201" i="75"/>
  <c r="Z201" i="75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R199" i="75"/>
  <c r="AQ199" i="75"/>
  <c r="AO199" i="75"/>
  <c r="AN199" i="75"/>
  <c r="AM199" i="75"/>
  <c r="AL199" i="75"/>
  <c r="AI199" i="75"/>
  <c r="AD199" i="75"/>
  <c r="AC199" i="75"/>
  <c r="Z199" i="75"/>
  <c r="Y199" i="75"/>
  <c r="W199" i="75"/>
  <c r="V199" i="75"/>
  <c r="U199" i="75"/>
  <c r="Q199" i="75"/>
  <c r="P199" i="75"/>
  <c r="R199" i="75" s="1"/>
  <c r="M199" i="75"/>
  <c r="I199" i="75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R197" i="75"/>
  <c r="AQ197" i="75"/>
  <c r="AO197" i="75"/>
  <c r="AN197" i="75"/>
  <c r="AM197" i="75"/>
  <c r="AL197" i="75"/>
  <c r="AI197" i="75"/>
  <c r="AD197" i="75"/>
  <c r="AC197" i="75"/>
  <c r="Z197" i="75"/>
  <c r="Y197" i="75"/>
  <c r="W197" i="75"/>
  <c r="V197" i="75"/>
  <c r="U197" i="75"/>
  <c r="Q197" i="75"/>
  <c r="P197" i="75"/>
  <c r="R197" i="75" s="1"/>
  <c r="M197" i="75"/>
  <c r="I197" i="75"/>
  <c r="AW196" i="75"/>
  <c r="AV196" i="75"/>
  <c r="AS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D195" i="75"/>
  <c r="AC195" i="75"/>
  <c r="Z195" i="75"/>
  <c r="Y195" i="75"/>
  <c r="W195" i="75"/>
  <c r="V195" i="75"/>
  <c r="U195" i="75"/>
  <c r="Q195" i="75"/>
  <c r="P195" i="75"/>
  <c r="R195" i="75" s="1"/>
  <c r="M195" i="75"/>
  <c r="I195" i="75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D193" i="75"/>
  <c r="AC193" i="75"/>
  <c r="Z193" i="75"/>
  <c r="Y193" i="75"/>
  <c r="W193" i="75"/>
  <c r="V193" i="75"/>
  <c r="U193" i="75"/>
  <c r="Q193" i="75"/>
  <c r="P193" i="75"/>
  <c r="R193" i="75" s="1"/>
  <c r="M193" i="75"/>
  <c r="I193" i="75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R191" i="75"/>
  <c r="AQ191" i="75"/>
  <c r="AO191" i="75"/>
  <c r="AN191" i="75"/>
  <c r="AM191" i="75"/>
  <c r="AL191" i="75"/>
  <c r="AI191" i="75"/>
  <c r="AD191" i="75"/>
  <c r="AC191" i="75"/>
  <c r="Z191" i="75"/>
  <c r="Y191" i="75"/>
  <c r="W191" i="75"/>
  <c r="V191" i="75"/>
  <c r="U191" i="75"/>
  <c r="Q191" i="75"/>
  <c r="P191" i="75"/>
  <c r="R191" i="75" s="1"/>
  <c r="M191" i="75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D189" i="75"/>
  <c r="AC189" i="75"/>
  <c r="Z189" i="75"/>
  <c r="Y189" i="75"/>
  <c r="W189" i="75"/>
  <c r="V189" i="75"/>
  <c r="U189" i="75"/>
  <c r="Q189" i="75"/>
  <c r="P189" i="75"/>
  <c r="R189" i="75" s="1"/>
  <c r="M189" i="75"/>
  <c r="I189" i="75"/>
  <c r="AW188" i="75"/>
  <c r="AV188" i="75"/>
  <c r="AS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D187" i="75"/>
  <c r="AC187" i="75"/>
  <c r="Z187" i="75"/>
  <c r="Y187" i="75"/>
  <c r="W187" i="75"/>
  <c r="V187" i="75"/>
  <c r="U187" i="75"/>
  <c r="Q187" i="75"/>
  <c r="P187" i="75"/>
  <c r="R187" i="75" s="1"/>
  <c r="M187" i="75"/>
  <c r="I187" i="75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D185" i="75"/>
  <c r="AC185" i="75"/>
  <c r="Z185" i="75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R183" i="75"/>
  <c r="AQ183" i="75"/>
  <c r="AO183" i="75"/>
  <c r="AN183" i="75"/>
  <c r="AM183" i="75"/>
  <c r="AL183" i="75"/>
  <c r="AI183" i="75"/>
  <c r="AD183" i="75"/>
  <c r="AC183" i="75"/>
  <c r="Z183" i="75"/>
  <c r="Y183" i="75"/>
  <c r="W183" i="75"/>
  <c r="V183" i="75"/>
  <c r="U183" i="75"/>
  <c r="Q183" i="75"/>
  <c r="P183" i="75"/>
  <c r="R183" i="75" s="1"/>
  <c r="M183" i="75"/>
  <c r="I183" i="75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D181" i="75"/>
  <c r="AC181" i="75"/>
  <c r="Z181" i="75"/>
  <c r="Y181" i="75"/>
  <c r="W181" i="75"/>
  <c r="V181" i="75"/>
  <c r="U181" i="75"/>
  <c r="Q181" i="75"/>
  <c r="P181" i="75"/>
  <c r="R181" i="75" s="1"/>
  <c r="M181" i="75"/>
  <c r="I181" i="75"/>
  <c r="AW180" i="75"/>
  <c r="AV180" i="75"/>
  <c r="AS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D179" i="75"/>
  <c r="AC179" i="75"/>
  <c r="Z179" i="75"/>
  <c r="Y179" i="75"/>
  <c r="W179" i="75"/>
  <c r="V179" i="75"/>
  <c r="U179" i="75"/>
  <c r="Q179" i="75"/>
  <c r="P179" i="75"/>
  <c r="R179" i="75" s="1"/>
  <c r="M179" i="75"/>
  <c r="I179" i="75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D177" i="75"/>
  <c r="AC177" i="75"/>
  <c r="Z177" i="75"/>
  <c r="Y177" i="75"/>
  <c r="W177" i="75"/>
  <c r="V177" i="75"/>
  <c r="U177" i="75"/>
  <c r="Q177" i="75"/>
  <c r="P177" i="75"/>
  <c r="R177" i="75" s="1"/>
  <c r="M177" i="75"/>
  <c r="I177" i="75"/>
  <c r="AW176" i="75"/>
  <c r="AV176" i="75"/>
  <c r="AS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R175" i="75"/>
  <c r="AQ175" i="75"/>
  <c r="AO175" i="75"/>
  <c r="AN175" i="75"/>
  <c r="AM175" i="75"/>
  <c r="AL175" i="75"/>
  <c r="AI175" i="75"/>
  <c r="AD175" i="75"/>
  <c r="AC175" i="75"/>
  <c r="Z175" i="75"/>
  <c r="Y175" i="75"/>
  <c r="W175" i="75"/>
  <c r="V175" i="75"/>
  <c r="U175" i="75"/>
  <c r="Q175" i="75"/>
  <c r="P175" i="75"/>
  <c r="R175" i="75" s="1"/>
  <c r="M175" i="75"/>
  <c r="I175" i="75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D173" i="75"/>
  <c r="AC173" i="75"/>
  <c r="Z173" i="75"/>
  <c r="Y173" i="75"/>
  <c r="W173" i="75"/>
  <c r="V173" i="75"/>
  <c r="U173" i="75"/>
  <c r="Q173" i="75"/>
  <c r="P173" i="75"/>
  <c r="R173" i="75" s="1"/>
  <c r="M173" i="75"/>
  <c r="I173" i="75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D171" i="75"/>
  <c r="AC171" i="75"/>
  <c r="Z171" i="75"/>
  <c r="Y171" i="75"/>
  <c r="W171" i="75"/>
  <c r="V171" i="75"/>
  <c r="U171" i="75"/>
  <c r="Q171" i="75"/>
  <c r="P171" i="75"/>
  <c r="R171" i="75" s="1"/>
  <c r="M171" i="75"/>
  <c r="I171" i="75"/>
  <c r="AW170" i="75"/>
  <c r="AV170" i="75"/>
  <c r="AS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D169" i="75"/>
  <c r="AC169" i="75"/>
  <c r="Z169" i="75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R167" i="75"/>
  <c r="AQ167" i="75"/>
  <c r="AO167" i="75"/>
  <c r="AN167" i="75"/>
  <c r="AM167" i="75"/>
  <c r="AL167" i="75"/>
  <c r="AI167" i="75"/>
  <c r="AD167" i="75"/>
  <c r="AC167" i="75"/>
  <c r="Z167" i="75"/>
  <c r="Y167" i="75"/>
  <c r="W167" i="75"/>
  <c r="V167" i="75"/>
  <c r="U167" i="75"/>
  <c r="Q167" i="75"/>
  <c r="P167" i="75"/>
  <c r="R167" i="75" s="1"/>
  <c r="M167" i="75"/>
  <c r="I167" i="75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R165" i="75"/>
  <c r="AQ165" i="75"/>
  <c r="AO165" i="75"/>
  <c r="AN165" i="75"/>
  <c r="AM165" i="75"/>
  <c r="AL165" i="75"/>
  <c r="AI165" i="75"/>
  <c r="AD165" i="75"/>
  <c r="AC165" i="75"/>
  <c r="Z165" i="75"/>
  <c r="Y165" i="75"/>
  <c r="W165" i="75"/>
  <c r="V165" i="75"/>
  <c r="U165" i="75"/>
  <c r="Q165" i="75"/>
  <c r="P165" i="75"/>
  <c r="R165" i="75" s="1"/>
  <c r="M165" i="75"/>
  <c r="I165" i="75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D163" i="75"/>
  <c r="AC163" i="75"/>
  <c r="Z163" i="75"/>
  <c r="Y163" i="75"/>
  <c r="W163" i="75"/>
  <c r="V163" i="75"/>
  <c r="U163" i="75"/>
  <c r="Q163" i="75"/>
  <c r="P163" i="75"/>
  <c r="R163" i="75" s="1"/>
  <c r="M163" i="75"/>
  <c r="I163" i="75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D161" i="75"/>
  <c r="AC161" i="75"/>
  <c r="Z161" i="75"/>
  <c r="Y161" i="75"/>
  <c r="W161" i="75"/>
  <c r="V161" i="75"/>
  <c r="U161" i="75"/>
  <c r="Q161" i="75"/>
  <c r="P161" i="75"/>
  <c r="R161" i="75" s="1"/>
  <c r="M161" i="75"/>
  <c r="I161" i="75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R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P159" i="75"/>
  <c r="R159" i="75" s="1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D157" i="75"/>
  <c r="AC157" i="75"/>
  <c r="Z157" i="75"/>
  <c r="Y157" i="75"/>
  <c r="W157" i="75"/>
  <c r="V157" i="75"/>
  <c r="U157" i="75"/>
  <c r="Q157" i="75"/>
  <c r="P157" i="75"/>
  <c r="R157" i="75" s="1"/>
  <c r="M157" i="75"/>
  <c r="I157" i="75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R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P155" i="75"/>
  <c r="R155" i="75" s="1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R153" i="75"/>
  <c r="AQ153" i="75"/>
  <c r="AO153" i="75"/>
  <c r="AN153" i="75"/>
  <c r="AM153" i="75"/>
  <c r="AL153" i="75"/>
  <c r="AI153" i="75"/>
  <c r="AD153" i="75"/>
  <c r="AC153" i="75"/>
  <c r="Z153" i="75"/>
  <c r="Y153" i="75"/>
  <c r="W153" i="75"/>
  <c r="V153" i="75"/>
  <c r="U153" i="75"/>
  <c r="Q153" i="75"/>
  <c r="P153" i="75"/>
  <c r="R153" i="75" s="1"/>
  <c r="M153" i="75"/>
  <c r="I153" i="75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D151" i="75"/>
  <c r="AC151" i="75"/>
  <c r="Z151" i="75"/>
  <c r="Y151" i="75"/>
  <c r="W151" i="75"/>
  <c r="V151" i="75"/>
  <c r="U151" i="75"/>
  <c r="Q151" i="75"/>
  <c r="P151" i="75"/>
  <c r="R151" i="75" s="1"/>
  <c r="M151" i="75"/>
  <c r="I151" i="75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D149" i="75"/>
  <c r="AC149" i="75"/>
  <c r="Z149" i="75"/>
  <c r="Y149" i="75"/>
  <c r="W149" i="75"/>
  <c r="V149" i="75"/>
  <c r="U149" i="75"/>
  <c r="Q149" i="75"/>
  <c r="P149" i="75"/>
  <c r="R149" i="75" s="1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D147" i="75"/>
  <c r="AC147" i="75"/>
  <c r="Z147" i="75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D145" i="75"/>
  <c r="AC145" i="75"/>
  <c r="Z145" i="75"/>
  <c r="Y145" i="75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D143" i="75"/>
  <c r="AC143" i="75"/>
  <c r="Z143" i="75"/>
  <c r="Y143" i="75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D141" i="75"/>
  <c r="AC141" i="75"/>
  <c r="Z141" i="75"/>
  <c r="Y141" i="75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D139" i="75"/>
  <c r="AC139" i="75"/>
  <c r="Z139" i="75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Z138" i="75"/>
  <c r="AD138" i="75" s="1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D137" i="75"/>
  <c r="AC137" i="75"/>
  <c r="Z137" i="75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D135" i="75"/>
  <c r="AC135" i="75"/>
  <c r="Z135" i="75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D133" i="75"/>
  <c r="AC133" i="75"/>
  <c r="Z133" i="75"/>
  <c r="Y133" i="75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D131" i="75"/>
  <c r="AC131" i="75"/>
  <c r="Z131" i="75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D127" i="75"/>
  <c r="AC127" i="75"/>
  <c r="Z127" i="75"/>
  <c r="Y127" i="75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R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P109" i="75"/>
  <c r="R109" i="75" s="1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P107" i="75"/>
  <c r="R107" i="75" s="1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R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D103" i="75"/>
  <c r="AC103" i="75"/>
  <c r="Z103" i="75"/>
  <c r="Y103" i="75"/>
  <c r="W103" i="75"/>
  <c r="V103" i="75"/>
  <c r="U103" i="75"/>
  <c r="Q103" i="75"/>
  <c r="P103" i="75"/>
  <c r="R103" i="75" s="1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R101" i="75"/>
  <c r="AQ101" i="75"/>
  <c r="AO101" i="75"/>
  <c r="AN101" i="75"/>
  <c r="AM101" i="75"/>
  <c r="AL101" i="75"/>
  <c r="AI101" i="75"/>
  <c r="AD101" i="75"/>
  <c r="AC101" i="75"/>
  <c r="Z101" i="75"/>
  <c r="Y101" i="75"/>
  <c r="W101" i="75"/>
  <c r="V101" i="75"/>
  <c r="U101" i="75"/>
  <c r="Q101" i="75"/>
  <c r="P101" i="75"/>
  <c r="R101" i="75" s="1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AR100" i="75" s="1"/>
  <c r="I100" i="75"/>
  <c r="P100" i="75" s="1"/>
  <c r="R100" i="75" s="1"/>
  <c r="U99" i="75"/>
  <c r="U98" i="75"/>
  <c r="U97" i="75"/>
  <c r="AW96" i="75"/>
  <c r="AV96" i="75"/>
  <c r="AS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M96" i="75"/>
  <c r="AR96" i="75" s="1"/>
  <c r="I96" i="75"/>
  <c r="P96" i="75" s="1"/>
  <c r="R96" i="75" s="1"/>
  <c r="U95" i="75"/>
  <c r="AC94" i="75"/>
  <c r="U94" i="75"/>
  <c r="V94" i="75" s="1"/>
  <c r="Q94" i="75"/>
  <c r="M94" i="75"/>
  <c r="AR94" i="75" s="1"/>
  <c r="I94" i="75"/>
  <c r="P94" i="75" s="1"/>
  <c r="R94" i="75" s="1"/>
  <c r="AR93" i="75"/>
  <c r="AC93" i="75"/>
  <c r="U93" i="75"/>
  <c r="V93" i="75" s="1"/>
  <c r="Q93" i="75"/>
  <c r="P93" i="75"/>
  <c r="R93" i="75" s="1"/>
  <c r="M93" i="75"/>
  <c r="I93" i="75"/>
  <c r="AC92" i="75"/>
  <c r="U92" i="75"/>
  <c r="Q92" i="75"/>
  <c r="M92" i="75"/>
  <c r="AR92" i="75" s="1"/>
  <c r="I92" i="75"/>
  <c r="P92" i="75" s="1"/>
  <c r="AC91" i="75"/>
  <c r="U91" i="75"/>
  <c r="V91" i="75" s="1"/>
  <c r="Q91" i="75"/>
  <c r="M91" i="75"/>
  <c r="AR91" i="75" s="1"/>
  <c r="I91" i="75"/>
  <c r="AC90" i="75"/>
  <c r="Q90" i="75"/>
  <c r="M90" i="75"/>
  <c r="AR90" i="75" s="1"/>
  <c r="I90" i="75"/>
  <c r="P90" i="75" s="1"/>
  <c r="R90" i="75" s="1"/>
  <c r="AC89" i="75"/>
  <c r="U89" i="75"/>
  <c r="V89" i="75" s="1"/>
  <c r="Q89" i="75"/>
  <c r="P89" i="75"/>
  <c r="R89" i="75" s="1"/>
  <c r="M89" i="75"/>
  <c r="AR89" i="75" s="1"/>
  <c r="I89" i="75"/>
  <c r="AC88" i="75"/>
  <c r="U88" i="75"/>
  <c r="V88" i="75" s="1"/>
  <c r="Q88" i="75"/>
  <c r="M88" i="75"/>
  <c r="AR88" i="75" s="1"/>
  <c r="I88" i="75"/>
  <c r="P88" i="75" s="1"/>
  <c r="AC87" i="75"/>
  <c r="U87" i="75"/>
  <c r="V87" i="75" s="1"/>
  <c r="Q87" i="75"/>
  <c r="M87" i="75"/>
  <c r="AR87" i="75" s="1"/>
  <c r="I87" i="75"/>
  <c r="AC86" i="75"/>
  <c r="Q86" i="75"/>
  <c r="M86" i="75"/>
  <c r="AR86" i="75" s="1"/>
  <c r="I86" i="75"/>
  <c r="P86" i="75" s="1"/>
  <c r="R86" i="75" s="1"/>
  <c r="AR85" i="75"/>
  <c r="AC85" i="75"/>
  <c r="U85" i="75"/>
  <c r="V85" i="75" s="1"/>
  <c r="Q85" i="75"/>
  <c r="M85" i="75"/>
  <c r="I85" i="75"/>
  <c r="AC84" i="75"/>
  <c r="U84" i="75"/>
  <c r="V84" i="75" s="1"/>
  <c r="Q84" i="75"/>
  <c r="M84" i="75"/>
  <c r="AR84" i="75" s="1"/>
  <c r="I84" i="75"/>
  <c r="P84" i="75" s="1"/>
  <c r="R84" i="75" s="1"/>
  <c r="AR83" i="75"/>
  <c r="AC83" i="75"/>
  <c r="U83" i="75"/>
  <c r="V83" i="75" s="1"/>
  <c r="Q83" i="75"/>
  <c r="P83" i="75"/>
  <c r="R83" i="75" s="1"/>
  <c r="M83" i="75"/>
  <c r="I83" i="75"/>
  <c r="AC82" i="75"/>
  <c r="AC98" i="75" s="1"/>
  <c r="Y82" i="75"/>
  <c r="Z82" i="75" s="1"/>
  <c r="U82" i="75"/>
  <c r="V82" i="75" s="1"/>
  <c r="Q82" i="75"/>
  <c r="Q98" i="75" s="1"/>
  <c r="M82" i="75"/>
  <c r="AR82" i="75" s="1"/>
  <c r="AR98" i="75" s="1"/>
  <c r="I82" i="75"/>
  <c r="P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P81" i="75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M80" i="75"/>
  <c r="AR80" i="75" s="1"/>
  <c r="I80" i="75"/>
  <c r="P80" i="75" s="1"/>
  <c r="R80" i="75" s="1"/>
  <c r="U79" i="75"/>
  <c r="AC78" i="75"/>
  <c r="Q78" i="75"/>
  <c r="M78" i="75"/>
  <c r="AR78" i="75" s="1"/>
  <c r="I78" i="75"/>
  <c r="P78" i="75" s="1"/>
  <c r="AC77" i="75"/>
  <c r="Q77" i="75"/>
  <c r="M77" i="75"/>
  <c r="U77" i="75" s="1"/>
  <c r="V77" i="75" s="1"/>
  <c r="I77" i="75"/>
  <c r="AC76" i="75"/>
  <c r="Q76" i="75"/>
  <c r="M76" i="75"/>
  <c r="AR76" i="75" s="1"/>
  <c r="I76" i="75"/>
  <c r="AC75" i="75"/>
  <c r="Q75" i="75"/>
  <c r="M75" i="75"/>
  <c r="AR75" i="75" s="1"/>
  <c r="I75" i="75"/>
  <c r="AC74" i="75"/>
  <c r="Q74" i="75"/>
  <c r="M74" i="75"/>
  <c r="AR74" i="75" s="1"/>
  <c r="I74" i="75"/>
  <c r="P74" i="75" s="1"/>
  <c r="R74" i="75" s="1"/>
  <c r="AC73" i="75"/>
  <c r="U73" i="75"/>
  <c r="V73" i="75" s="1"/>
  <c r="Q73" i="75"/>
  <c r="P73" i="75"/>
  <c r="R73" i="75" s="1"/>
  <c r="M73" i="75"/>
  <c r="AR73" i="75" s="1"/>
  <c r="I73" i="75"/>
  <c r="AC72" i="75"/>
  <c r="U72" i="75"/>
  <c r="V72" i="75" s="1"/>
  <c r="Q72" i="75"/>
  <c r="M72" i="75"/>
  <c r="AR72" i="75" s="1"/>
  <c r="I72" i="75"/>
  <c r="P72" i="75" s="1"/>
  <c r="AC71" i="75"/>
  <c r="Q71" i="75"/>
  <c r="M71" i="75"/>
  <c r="AR71" i="75" s="1"/>
  <c r="I71" i="75"/>
  <c r="AC70" i="75"/>
  <c r="Q70" i="75"/>
  <c r="M70" i="75"/>
  <c r="AR70" i="75" s="1"/>
  <c r="I70" i="75"/>
  <c r="AC69" i="75"/>
  <c r="Y69" i="75"/>
  <c r="AN69" i="75" s="1"/>
  <c r="U69" i="75"/>
  <c r="V69" i="75" s="1"/>
  <c r="Q69" i="75"/>
  <c r="P69" i="75"/>
  <c r="M69" i="75"/>
  <c r="AR69" i="75" s="1"/>
  <c r="I69" i="75"/>
  <c r="AC68" i="75"/>
  <c r="U68" i="75"/>
  <c r="V68" i="75" s="1"/>
  <c r="Q68" i="75"/>
  <c r="M68" i="75"/>
  <c r="AR68" i="75" s="1"/>
  <c r="I68" i="75"/>
  <c r="P68" i="75" s="1"/>
  <c r="AC67" i="75"/>
  <c r="Q67" i="75"/>
  <c r="M67" i="75"/>
  <c r="AR67" i="75" s="1"/>
  <c r="I67" i="75"/>
  <c r="AC66" i="75"/>
  <c r="Q66" i="75"/>
  <c r="M66" i="75"/>
  <c r="AR66" i="75" s="1"/>
  <c r="I66" i="75"/>
  <c r="AC65" i="75"/>
  <c r="Q65" i="75"/>
  <c r="M65" i="75"/>
  <c r="AR65" i="75" s="1"/>
  <c r="I65" i="75"/>
  <c r="AC64" i="75"/>
  <c r="Q64" i="75"/>
  <c r="M64" i="75"/>
  <c r="AR64" i="75" s="1"/>
  <c r="I64" i="75"/>
  <c r="AC63" i="75"/>
  <c r="U63" i="75"/>
  <c r="V63" i="75" s="1"/>
  <c r="Q63" i="75"/>
  <c r="M63" i="75"/>
  <c r="AR63" i="75" s="1"/>
  <c r="I63" i="75"/>
  <c r="AC62" i="75"/>
  <c r="U62" i="75"/>
  <c r="V62" i="75" s="1"/>
  <c r="Q62" i="75"/>
  <c r="M62" i="75"/>
  <c r="AR62" i="75" s="1"/>
  <c r="I62" i="75"/>
  <c r="P62" i="75" s="1"/>
  <c r="AC61" i="75"/>
  <c r="Q61" i="75"/>
  <c r="M61" i="75"/>
  <c r="AR61" i="75" s="1"/>
  <c r="I61" i="75"/>
  <c r="AC60" i="75"/>
  <c r="Q60" i="75"/>
  <c r="M60" i="75"/>
  <c r="AR60" i="75" s="1"/>
  <c r="I60" i="75"/>
  <c r="AC59" i="75"/>
  <c r="Q59" i="75"/>
  <c r="M59" i="75"/>
  <c r="P59" i="75" s="1"/>
  <c r="I59" i="75"/>
  <c r="AC58" i="75"/>
  <c r="Q58" i="75"/>
  <c r="M58" i="75"/>
  <c r="AR58" i="75" s="1"/>
  <c r="I58" i="75"/>
  <c r="AC57" i="75"/>
  <c r="Q57" i="75"/>
  <c r="P57" i="75"/>
  <c r="R57" i="75" s="1"/>
  <c r="M57" i="75"/>
  <c r="AR57" i="75" s="1"/>
  <c r="I57" i="75"/>
  <c r="AC56" i="75"/>
  <c r="Q56" i="75"/>
  <c r="M56" i="75"/>
  <c r="AR56" i="75" s="1"/>
  <c r="I56" i="75"/>
  <c r="AC55" i="75"/>
  <c r="Q55" i="75"/>
  <c r="M55" i="75"/>
  <c r="P55" i="75" s="1"/>
  <c r="I55" i="75"/>
  <c r="AC54" i="75"/>
  <c r="Q54" i="75"/>
  <c r="M54" i="75"/>
  <c r="I54" i="75"/>
  <c r="AC53" i="75"/>
  <c r="U53" i="75"/>
  <c r="V53" i="75" s="1"/>
  <c r="Q53" i="75"/>
  <c r="P53" i="75"/>
  <c r="M53" i="75"/>
  <c r="AR53" i="75" s="1"/>
  <c r="I53" i="75"/>
  <c r="AC52" i="75"/>
  <c r="U52" i="75"/>
  <c r="V52" i="75" s="1"/>
  <c r="Q52" i="75"/>
  <c r="M52" i="75"/>
  <c r="AR52" i="75" s="1"/>
  <c r="I52" i="75"/>
  <c r="AC51" i="75"/>
  <c r="Q51" i="75"/>
  <c r="M51" i="75"/>
  <c r="U51" i="75" s="1"/>
  <c r="V51" i="75" s="1"/>
  <c r="I51" i="75"/>
  <c r="AC50" i="75"/>
  <c r="U50" i="75"/>
  <c r="Q50" i="75"/>
  <c r="M50" i="75"/>
  <c r="AR50" i="75" s="1"/>
  <c r="I50" i="75"/>
  <c r="AC49" i="75"/>
  <c r="Q49" i="75"/>
  <c r="M49" i="75"/>
  <c r="AR49" i="75" s="1"/>
  <c r="I49" i="75"/>
  <c r="AC48" i="75"/>
  <c r="Q48" i="75"/>
  <c r="M48" i="75"/>
  <c r="AR48" i="75" s="1"/>
  <c r="I48" i="75"/>
  <c r="P48" i="75" s="1"/>
  <c r="R48" i="75" s="1"/>
  <c r="AC47" i="75"/>
  <c r="Q47" i="75"/>
  <c r="M47" i="75"/>
  <c r="U47" i="75" s="1"/>
  <c r="V47" i="75" s="1"/>
  <c r="I47" i="75"/>
  <c r="AC46" i="75"/>
  <c r="U46" i="75"/>
  <c r="V46" i="75" s="1"/>
  <c r="Q46" i="75"/>
  <c r="M46" i="75"/>
  <c r="AR46" i="75" s="1"/>
  <c r="I46" i="75"/>
  <c r="AC45" i="75"/>
  <c r="Q45" i="75"/>
  <c r="M45" i="75"/>
  <c r="AR45" i="75" s="1"/>
  <c r="I45" i="75"/>
  <c r="AC44" i="75"/>
  <c r="Q44" i="75"/>
  <c r="M44" i="75"/>
  <c r="U44" i="75" s="1"/>
  <c r="V44" i="75" s="1"/>
  <c r="I44" i="75"/>
  <c r="AC43" i="75"/>
  <c r="Q43" i="75"/>
  <c r="P43" i="75"/>
  <c r="R43" i="75" s="1"/>
  <c r="M43" i="75"/>
  <c r="U43" i="75" s="1"/>
  <c r="V43" i="75" s="1"/>
  <c r="I43" i="75"/>
  <c r="AC42" i="75"/>
  <c r="U42" i="75"/>
  <c r="V42" i="75" s="1"/>
  <c r="Q42" i="75"/>
  <c r="M42" i="75"/>
  <c r="AR42" i="75" s="1"/>
  <c r="I42" i="75"/>
  <c r="AC41" i="75"/>
  <c r="U41" i="75"/>
  <c r="V41" i="75" s="1"/>
  <c r="Q41" i="75"/>
  <c r="M41" i="75"/>
  <c r="AR41" i="75" s="1"/>
  <c r="I41" i="75"/>
  <c r="P41" i="75" s="1"/>
  <c r="AR40" i="75"/>
  <c r="AC40" i="75"/>
  <c r="Q40" i="75"/>
  <c r="M40" i="75"/>
  <c r="U40" i="75" s="1"/>
  <c r="V40" i="75" s="1"/>
  <c r="I40" i="75"/>
  <c r="P40" i="75" s="1"/>
  <c r="R40" i="75" s="1"/>
  <c r="AR39" i="75"/>
  <c r="AC39" i="75"/>
  <c r="Q39" i="75"/>
  <c r="P39" i="75"/>
  <c r="R39" i="75" s="1"/>
  <c r="M39" i="75"/>
  <c r="U39" i="75" s="1"/>
  <c r="V39" i="75" s="1"/>
  <c r="I39" i="75"/>
  <c r="AC38" i="75"/>
  <c r="U38" i="75"/>
  <c r="V38" i="75" s="1"/>
  <c r="Q38" i="75"/>
  <c r="M38" i="75"/>
  <c r="AR38" i="75" s="1"/>
  <c r="I38" i="75"/>
  <c r="AC37" i="75"/>
  <c r="U37" i="75"/>
  <c r="V37" i="75" s="1"/>
  <c r="Q37" i="75"/>
  <c r="M37" i="75"/>
  <c r="AR37" i="75" s="1"/>
  <c r="I37" i="75"/>
  <c r="P37" i="75" s="1"/>
  <c r="AR36" i="75"/>
  <c r="AC36" i="75"/>
  <c r="Q36" i="75"/>
  <c r="M36" i="75"/>
  <c r="U36" i="75" s="1"/>
  <c r="V36" i="75" s="1"/>
  <c r="I36" i="75"/>
  <c r="P36" i="75" s="1"/>
  <c r="R36" i="75" s="1"/>
  <c r="AR35" i="75"/>
  <c r="AC35" i="75"/>
  <c r="Q35" i="75"/>
  <c r="P35" i="75"/>
  <c r="R35" i="75" s="1"/>
  <c r="M35" i="75"/>
  <c r="U35" i="75" s="1"/>
  <c r="V35" i="75" s="1"/>
  <c r="I35" i="75"/>
  <c r="AC34" i="75"/>
  <c r="U34" i="75"/>
  <c r="V34" i="75" s="1"/>
  <c r="Q34" i="75"/>
  <c r="M34" i="75"/>
  <c r="AR34" i="75" s="1"/>
  <c r="I34" i="75"/>
  <c r="AC33" i="75"/>
  <c r="U33" i="75"/>
  <c r="V33" i="75" s="1"/>
  <c r="Q33" i="75"/>
  <c r="M33" i="75"/>
  <c r="AR33" i="75" s="1"/>
  <c r="I33" i="75"/>
  <c r="AR32" i="75"/>
  <c r="AC32" i="75"/>
  <c r="Q32" i="75"/>
  <c r="M32" i="75"/>
  <c r="U32" i="75" s="1"/>
  <c r="V32" i="75" s="1"/>
  <c r="I32" i="75"/>
  <c r="AR31" i="75"/>
  <c r="AC31" i="75"/>
  <c r="Q31" i="75"/>
  <c r="P31" i="75"/>
  <c r="M31" i="75"/>
  <c r="U31" i="75" s="1"/>
  <c r="V31" i="75" s="1"/>
  <c r="I31" i="75"/>
  <c r="AC30" i="75"/>
  <c r="U30" i="75"/>
  <c r="V30" i="75" s="1"/>
  <c r="Q30" i="75"/>
  <c r="M30" i="75"/>
  <c r="AR30" i="75" s="1"/>
  <c r="I30" i="75"/>
  <c r="AC29" i="75"/>
  <c r="U29" i="75"/>
  <c r="V29" i="75" s="1"/>
  <c r="Q29" i="75"/>
  <c r="M29" i="75"/>
  <c r="AR29" i="75" s="1"/>
  <c r="I29" i="75"/>
  <c r="AR28" i="75"/>
  <c r="AC28" i="75"/>
  <c r="U28" i="75"/>
  <c r="Q28" i="75"/>
  <c r="M28" i="75"/>
  <c r="I28" i="75"/>
  <c r="P28" i="75" s="1"/>
  <c r="AC27" i="75"/>
  <c r="U27" i="75"/>
  <c r="V27" i="75" s="1"/>
  <c r="Q27" i="75"/>
  <c r="M27" i="75"/>
  <c r="AR27" i="75" s="1"/>
  <c r="I27" i="75"/>
  <c r="AR26" i="75"/>
  <c r="AC26" i="75"/>
  <c r="U26" i="75"/>
  <c r="V26" i="75" s="1"/>
  <c r="Q26" i="75"/>
  <c r="M26" i="75"/>
  <c r="I26" i="75"/>
  <c r="P26" i="75" s="1"/>
  <c r="AC25" i="75"/>
  <c r="U25" i="75"/>
  <c r="Q25" i="75"/>
  <c r="M25" i="75"/>
  <c r="AR25" i="75" s="1"/>
  <c r="I25" i="75"/>
  <c r="V25" i="75" s="1"/>
  <c r="AR24" i="75"/>
  <c r="AC24" i="75"/>
  <c r="Y24" i="75"/>
  <c r="U24" i="75"/>
  <c r="Q24" i="75"/>
  <c r="M24" i="75"/>
  <c r="I24" i="75"/>
  <c r="P24" i="75" s="1"/>
  <c r="AO23" i="75"/>
  <c r="AD23" i="75"/>
  <c r="W23" i="75"/>
  <c r="AL23" i="75" s="1"/>
  <c r="U23" i="75"/>
  <c r="V23" i="75" s="1"/>
  <c r="AR23" i="75"/>
  <c r="AR22" i="75"/>
  <c r="AO22" i="75"/>
  <c r="W22" i="75"/>
  <c r="AW22" i="75" s="1"/>
  <c r="U22" i="75"/>
  <c r="V22" i="75" s="1"/>
  <c r="P22" i="75"/>
  <c r="R22" i="75" s="1"/>
  <c r="AC21" i="75"/>
  <c r="AC97" i="75" s="1"/>
  <c r="U21" i="75"/>
  <c r="Q21" i="75"/>
  <c r="Q97" i="75" s="1"/>
  <c r="M21" i="75"/>
  <c r="I21" i="75"/>
  <c r="AR20" i="75"/>
  <c r="AO20" i="75"/>
  <c r="AL20" i="75"/>
  <c r="W20" i="75"/>
  <c r="AW20" i="75" s="1"/>
  <c r="U20" i="75"/>
  <c r="V20" i="75" s="1"/>
  <c r="P20" i="75"/>
  <c r="R20" i="75" s="1"/>
  <c r="AW19" i="75"/>
  <c r="AQ19" i="75"/>
  <c r="AO19" i="75"/>
  <c r="AL19" i="75"/>
  <c r="AD19" i="75"/>
  <c r="W19" i="75"/>
  <c r="AV19" i="75" s="1"/>
  <c r="V19" i="75"/>
  <c r="U19" i="75"/>
  <c r="AR19" i="75"/>
  <c r="AS18" i="75"/>
  <c r="AR18" i="75"/>
  <c r="AO18" i="75"/>
  <c r="W18" i="75"/>
  <c r="AV18" i="75" s="1"/>
  <c r="U18" i="75"/>
  <c r="V18" i="75" s="1"/>
  <c r="P18" i="75"/>
  <c r="R18" i="75" s="1"/>
  <c r="AW17" i="75"/>
  <c r="AO17" i="75"/>
  <c r="AL17" i="75"/>
  <c r="AD17" i="75"/>
  <c r="W17" i="75"/>
  <c r="AV17" i="75" s="1"/>
  <c r="V17" i="75"/>
  <c r="U17" i="75"/>
  <c r="AR17" i="75"/>
  <c r="AR16" i="75"/>
  <c r="AO16" i="75"/>
  <c r="AL16" i="75"/>
  <c r="W16" i="75"/>
  <c r="AW16" i="75" s="1"/>
  <c r="U16" i="75"/>
  <c r="V16" i="75" s="1"/>
  <c r="P16" i="75"/>
  <c r="R16" i="75" s="1"/>
  <c r="AW15" i="75"/>
  <c r="AQ15" i="75"/>
  <c r="AO15" i="75"/>
  <c r="AL15" i="75"/>
  <c r="AD15" i="75"/>
  <c r="W15" i="75"/>
  <c r="AV15" i="75" s="1"/>
  <c r="V15" i="75"/>
  <c r="U15" i="75"/>
  <c r="AR15" i="75"/>
  <c r="AS14" i="75"/>
  <c r="AR14" i="75"/>
  <c r="AO14" i="75"/>
  <c r="W14" i="75"/>
  <c r="AV14" i="75" s="1"/>
  <c r="U14" i="75"/>
  <c r="V14" i="75" s="1"/>
  <c r="P14" i="75"/>
  <c r="R14" i="75" s="1"/>
  <c r="AW13" i="75"/>
  <c r="AO13" i="75"/>
  <c r="AL13" i="75"/>
  <c r="AD13" i="75"/>
  <c r="W13" i="75"/>
  <c r="AV13" i="75" s="1"/>
  <c r="V13" i="75"/>
  <c r="U13" i="75"/>
  <c r="AR13" i="75"/>
  <c r="AR12" i="75"/>
  <c r="AO12" i="75"/>
  <c r="AL12" i="75"/>
  <c r="W12" i="75"/>
  <c r="AW12" i="75" s="1"/>
  <c r="U12" i="75"/>
  <c r="V12" i="75" s="1"/>
  <c r="P12" i="75"/>
  <c r="R12" i="75" s="1"/>
  <c r="AW11" i="75"/>
  <c r="AQ11" i="75"/>
  <c r="AO11" i="75"/>
  <c r="AL11" i="75"/>
  <c r="AD11" i="75"/>
  <c r="W11" i="75"/>
  <c r="AV11" i="75" s="1"/>
  <c r="V11" i="75"/>
  <c r="U11" i="75"/>
  <c r="AR11" i="75"/>
  <c r="AV10" i="75"/>
  <c r="AS10" i="75"/>
  <c r="AQ10" i="75"/>
  <c r="AO10" i="75"/>
  <c r="AN10" i="75"/>
  <c r="AL10" i="75"/>
  <c r="Y10" i="75"/>
  <c r="AD10" i="75" s="1"/>
  <c r="W10" i="75"/>
  <c r="AW10" i="75" s="1"/>
  <c r="V10" i="75"/>
  <c r="U10" i="75"/>
  <c r="AR10" i="75"/>
  <c r="P10" i="75"/>
  <c r="R10" i="75" s="1"/>
  <c r="AW9" i="75"/>
  <c r="AO9" i="75"/>
  <c r="AL9" i="75"/>
  <c r="AD9" i="75"/>
  <c r="W9" i="75"/>
  <c r="AQ9" i="75" s="1"/>
  <c r="V9" i="75"/>
  <c r="U9" i="75"/>
  <c r="AR9" i="75"/>
  <c r="AW8" i="75"/>
  <c r="AV8" i="75"/>
  <c r="AS8" i="75"/>
  <c r="AQ8" i="75"/>
  <c r="AO8" i="75"/>
  <c r="AN8" i="75"/>
  <c r="AM8" i="75"/>
  <c r="AL8" i="75"/>
  <c r="AI8" i="75"/>
  <c r="AC8" i="75"/>
  <c r="Y8" i="75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Q7" i="75"/>
  <c r="AO7" i="75"/>
  <c r="AN7" i="75"/>
  <c r="AM7" i="75"/>
  <c r="AL7" i="75"/>
  <c r="AI7" i="75"/>
  <c r="AC7" i="75"/>
  <c r="Y7" i="75"/>
  <c r="W7" i="75"/>
  <c r="V7" i="75"/>
  <c r="U7" i="75"/>
  <c r="Q7" i="75"/>
  <c r="M7" i="75"/>
  <c r="P7" i="75" s="1"/>
  <c r="R7" i="75" s="1"/>
  <c r="I7" i="75"/>
  <c r="AS6" i="75"/>
  <c r="AC6" i="75"/>
  <c r="S7" i="82" l="1"/>
  <c r="R79" i="82"/>
  <c r="AI79" i="82"/>
  <c r="S9" i="82"/>
  <c r="Y9" i="82"/>
  <c r="AR9" i="82"/>
  <c r="AL9" i="82"/>
  <c r="S36" i="82"/>
  <c r="AR39" i="82"/>
  <c r="AQ39" i="82"/>
  <c r="AH39" i="82"/>
  <c r="AQ9" i="82"/>
  <c r="AR11" i="82"/>
  <c r="Y11" i="82"/>
  <c r="AQ11" i="82"/>
  <c r="AH11" i="82"/>
  <c r="AL11" i="82"/>
  <c r="AQ12" i="82"/>
  <c r="AH12" i="82"/>
  <c r="AL12" i="82"/>
  <c r="AR12" i="82"/>
  <c r="AR27" i="82"/>
  <c r="AQ27" i="82"/>
  <c r="AH27" i="82"/>
  <c r="S40" i="82"/>
  <c r="Y40" i="82"/>
  <c r="AN40" i="82"/>
  <c r="AQ47" i="82"/>
  <c r="AR47" i="82"/>
  <c r="AH47" i="82"/>
  <c r="R95" i="82"/>
  <c r="R99" i="82" s="1"/>
  <c r="AA7" i="82"/>
  <c r="AI95" i="82"/>
  <c r="AI99" i="82" s="1"/>
  <c r="AF79" i="82"/>
  <c r="AF95" i="82" s="1"/>
  <c r="AQ10" i="82"/>
  <c r="AH10" i="82"/>
  <c r="AL10" i="82"/>
  <c r="S28" i="82"/>
  <c r="Y28" i="82"/>
  <c r="AN28" i="82" s="1"/>
  <c r="AR31" i="82"/>
  <c r="AQ31" i="82"/>
  <c r="AH31" i="82"/>
  <c r="AR42" i="82"/>
  <c r="AQ42" i="82"/>
  <c r="AH42" i="82"/>
  <c r="AR43" i="82"/>
  <c r="AL43" i="82"/>
  <c r="AQ43" i="82"/>
  <c r="AH43" i="82"/>
  <c r="AH9" i="82"/>
  <c r="AR10" i="82"/>
  <c r="Y15" i="82"/>
  <c r="AL16" i="82"/>
  <c r="AR16" i="82"/>
  <c r="AQ16" i="82"/>
  <c r="AH16" i="82"/>
  <c r="AR19" i="82"/>
  <c r="Y19" i="82"/>
  <c r="AQ19" i="82"/>
  <c r="AH19" i="82"/>
  <c r="AL19" i="82"/>
  <c r="AQ20" i="82"/>
  <c r="AH20" i="82"/>
  <c r="AL20" i="82"/>
  <c r="AR20" i="82"/>
  <c r="S32" i="82"/>
  <c r="AR35" i="82"/>
  <c r="AQ35" i="82"/>
  <c r="AH35" i="82"/>
  <c r="AL42" i="82"/>
  <c r="AA8" i="82"/>
  <c r="Z79" i="82"/>
  <c r="Z95" i="82" s="1"/>
  <c r="Y13" i="82"/>
  <c r="AR13" i="82"/>
  <c r="S14" i="82"/>
  <c r="Y14" i="82"/>
  <c r="AH14" i="82"/>
  <c r="AQ14" i="82"/>
  <c r="S15" i="82"/>
  <c r="W15" i="82"/>
  <c r="AL18" i="82"/>
  <c r="AM21" i="82"/>
  <c r="N79" i="82"/>
  <c r="N97" i="82"/>
  <c r="S22" i="82"/>
  <c r="Y22" i="82"/>
  <c r="AH22" i="82"/>
  <c r="AQ22" i="82"/>
  <c r="S23" i="82"/>
  <c r="W23" i="82"/>
  <c r="Y23" i="82" s="1"/>
  <c r="V24" i="82"/>
  <c r="W24" i="82" s="1"/>
  <c r="Q26" i="82"/>
  <c r="Q27" i="82"/>
  <c r="V28" i="82"/>
  <c r="W28" i="82" s="1"/>
  <c r="AL28" i="82"/>
  <c r="Q30" i="82"/>
  <c r="Q31" i="82"/>
  <c r="V32" i="82"/>
  <c r="W32" i="82" s="1"/>
  <c r="AL32" i="82"/>
  <c r="Q34" i="82"/>
  <c r="Q35" i="82"/>
  <c r="V36" i="82"/>
  <c r="W36" i="82" s="1"/>
  <c r="AL36" i="82"/>
  <c r="Q38" i="82"/>
  <c r="Q39" i="82"/>
  <c r="V40" i="82"/>
  <c r="W40" i="82" s="1"/>
  <c r="AL40" i="82"/>
  <c r="Q44" i="82"/>
  <c r="AL45" i="82"/>
  <c r="Q46" i="82"/>
  <c r="S50" i="82"/>
  <c r="Y50" i="82"/>
  <c r="AN50" i="82"/>
  <c r="AM52" i="82"/>
  <c r="V52" i="82"/>
  <c r="W52" i="82" s="1"/>
  <c r="AQ58" i="82"/>
  <c r="AH58" i="82"/>
  <c r="AR58" i="82"/>
  <c r="S60" i="82"/>
  <c r="AQ66" i="82"/>
  <c r="AH66" i="82"/>
  <c r="AR66" i="82"/>
  <c r="S68" i="82"/>
  <c r="AQ72" i="82"/>
  <c r="AR72" i="82"/>
  <c r="AH72" i="82"/>
  <c r="AL13" i="82"/>
  <c r="AR14" i="82"/>
  <c r="Y16" i="82"/>
  <c r="S17" i="82"/>
  <c r="AH17" i="82"/>
  <c r="AQ17" i="82"/>
  <c r="AR22" i="82"/>
  <c r="V25" i="82"/>
  <c r="W25" i="82" s="1"/>
  <c r="V29" i="82"/>
  <c r="W29" i="82" s="1"/>
  <c r="V33" i="82"/>
  <c r="W33" i="82" s="1"/>
  <c r="AL33" i="82" s="1"/>
  <c r="V37" i="82"/>
  <c r="W37" i="82" s="1"/>
  <c r="V41" i="82"/>
  <c r="W41" i="82" s="1"/>
  <c r="Q42" i="82"/>
  <c r="S43" i="82"/>
  <c r="AM48" i="82"/>
  <c r="V48" i="82"/>
  <c r="W48" i="82" s="1"/>
  <c r="AL48" i="82" s="1"/>
  <c r="Q48" i="82"/>
  <c r="AR56" i="82"/>
  <c r="AQ56" i="82"/>
  <c r="AH56" i="82"/>
  <c r="S58" i="82"/>
  <c r="Y58" i="82"/>
  <c r="AR64" i="82"/>
  <c r="AQ64" i="82"/>
  <c r="AH64" i="82"/>
  <c r="S66" i="82"/>
  <c r="Y66" i="82"/>
  <c r="AN66" i="82"/>
  <c r="AH74" i="82"/>
  <c r="AR74" i="82"/>
  <c r="AQ74" i="82"/>
  <c r="AF97" i="82"/>
  <c r="AN12" i="82"/>
  <c r="AN13" i="82"/>
  <c r="Y17" i="82"/>
  <c r="S18" i="82"/>
  <c r="Y18" i="82"/>
  <c r="AH18" i="82"/>
  <c r="Q24" i="82"/>
  <c r="Q25" i="82"/>
  <c r="V26" i="82"/>
  <c r="W26" i="82" s="1"/>
  <c r="AL26" i="82" s="1"/>
  <c r="AL27" i="82"/>
  <c r="Q29" i="82"/>
  <c r="V30" i="82"/>
  <c r="W30" i="82" s="1"/>
  <c r="AL31" i="82"/>
  <c r="Q33" i="82"/>
  <c r="V34" i="82"/>
  <c r="W34" i="82" s="1"/>
  <c r="AL34" i="82" s="1"/>
  <c r="AL35" i="82"/>
  <c r="Q37" i="82"/>
  <c r="V38" i="82"/>
  <c r="W38" i="82" s="1"/>
  <c r="AL39" i="82"/>
  <c r="Q41" i="82"/>
  <c r="Y43" i="82"/>
  <c r="AN43" i="82" s="1"/>
  <c r="V44" i="82"/>
  <c r="W44" i="82" s="1"/>
  <c r="AQ45" i="82"/>
  <c r="V46" i="82"/>
  <c r="W46" i="82" s="1"/>
  <c r="S47" i="82"/>
  <c r="Y47" i="82"/>
  <c r="AL47" i="82"/>
  <c r="AQ53" i="82"/>
  <c r="AH53" i="82"/>
  <c r="AR53" i="82"/>
  <c r="AL53" i="82"/>
  <c r="AQ61" i="82"/>
  <c r="AH61" i="82"/>
  <c r="AR61" i="82"/>
  <c r="AL61" i="82"/>
  <c r="S70" i="82"/>
  <c r="Y12" i="82"/>
  <c r="AH13" i="82"/>
  <c r="Y20" i="82"/>
  <c r="AN20" i="82" s="1"/>
  <c r="Q21" i="82"/>
  <c r="J97" i="82"/>
  <c r="J95" i="82"/>
  <c r="J99" i="82"/>
  <c r="J79" i="82"/>
  <c r="W21" i="82"/>
  <c r="AL21" i="82" s="1"/>
  <c r="AR45" i="82"/>
  <c r="AM49" i="82"/>
  <c r="AM97" i="82" s="1"/>
  <c r="V49" i="82"/>
  <c r="W49" i="82" s="1"/>
  <c r="AQ50" i="82"/>
  <c r="AH50" i="82"/>
  <c r="AR50" i="82"/>
  <c r="AL50" i="82"/>
  <c r="Q52" i="82"/>
  <c r="Q49" i="82"/>
  <c r="AL52" i="82"/>
  <c r="S56" i="82"/>
  <c r="Y56" i="82"/>
  <c r="Q57" i="82"/>
  <c r="V60" i="82"/>
  <c r="W60" i="82" s="1"/>
  <c r="S64" i="82"/>
  <c r="Y64" i="82"/>
  <c r="Q65" i="82"/>
  <c r="V68" i="82"/>
  <c r="W68" i="82" s="1"/>
  <c r="AL68" i="82"/>
  <c r="V70" i="82"/>
  <c r="W70" i="82" s="1"/>
  <c r="AQ71" i="82"/>
  <c r="S78" i="82"/>
  <c r="AA83" i="82"/>
  <c r="AJ83" i="82"/>
  <c r="AH85" i="82"/>
  <c r="AR85" i="82"/>
  <c r="AL85" i="82"/>
  <c r="AQ85" i="82"/>
  <c r="AQ89" i="82"/>
  <c r="AH89" i="82"/>
  <c r="AR89" i="82"/>
  <c r="AQ90" i="82"/>
  <c r="AH90" i="82"/>
  <c r="AR90" i="82"/>
  <c r="AQ91" i="82"/>
  <c r="AH91" i="82"/>
  <c r="AR91" i="82"/>
  <c r="AQ92" i="82"/>
  <c r="AH92" i="82"/>
  <c r="AR92" i="82"/>
  <c r="AQ93" i="82"/>
  <c r="AH93" i="82"/>
  <c r="AR93" i="82"/>
  <c r="AQ94" i="82"/>
  <c r="AH94" i="82"/>
  <c r="AR94" i="82"/>
  <c r="Y54" i="82"/>
  <c r="AN54" i="82" s="1"/>
  <c r="W55" i="82"/>
  <c r="AL58" i="82"/>
  <c r="W63" i="82"/>
  <c r="AL66" i="82"/>
  <c r="AR71" i="82"/>
  <c r="AL73" i="82"/>
  <c r="AH76" i="82"/>
  <c r="AR76" i="82"/>
  <c r="AQ76" i="82"/>
  <c r="AM78" i="82"/>
  <c r="V78" i="82"/>
  <c r="W78" i="82" s="1"/>
  <c r="AA85" i="82"/>
  <c r="AJ85" i="82"/>
  <c r="AL89" i="82"/>
  <c r="AL90" i="82"/>
  <c r="AL91" i="82"/>
  <c r="AL92" i="82"/>
  <c r="AL93" i="82"/>
  <c r="AL94" i="82"/>
  <c r="Q45" i="82"/>
  <c r="AL49" i="82"/>
  <c r="V51" i="82"/>
  <c r="W51" i="82" s="1"/>
  <c r="S53" i="82"/>
  <c r="Y55" i="82"/>
  <c r="V59" i="82"/>
  <c r="W59" i="82" s="1"/>
  <c r="S61" i="82"/>
  <c r="AN61" i="82"/>
  <c r="Y63" i="82"/>
  <c r="AL65" i="82"/>
  <c r="V67" i="82"/>
  <c r="W67" i="82" s="1"/>
  <c r="V69" i="82"/>
  <c r="W69" i="82" s="1"/>
  <c r="AL71" i="82"/>
  <c r="Q72" i="82"/>
  <c r="AQ73" i="82"/>
  <c r="Q74" i="82"/>
  <c r="AL74" i="82"/>
  <c r="S76" i="82"/>
  <c r="Y76" i="82"/>
  <c r="AR87" i="82"/>
  <c r="AQ87" i="82"/>
  <c r="AH87" i="82"/>
  <c r="Q51" i="82"/>
  <c r="Y53" i="82"/>
  <c r="V54" i="82"/>
  <c r="W54" i="82" s="1"/>
  <c r="AL55" i="82"/>
  <c r="AN56" i="82"/>
  <c r="V57" i="82"/>
  <c r="W57" i="82" s="1"/>
  <c r="Q59" i="82"/>
  <c r="Y61" i="82"/>
  <c r="V62" i="82"/>
  <c r="W62" i="82" s="1"/>
  <c r="AL62" i="82" s="1"/>
  <c r="AL63" i="82"/>
  <c r="AN64" i="82"/>
  <c r="V65" i="82"/>
  <c r="W65" i="82" s="1"/>
  <c r="Q67" i="82"/>
  <c r="Q69" i="82"/>
  <c r="AR73" i="82"/>
  <c r="AH83" i="82"/>
  <c r="AR83" i="82"/>
  <c r="AL83" i="82"/>
  <c r="AQ83" i="82"/>
  <c r="Q71" i="82"/>
  <c r="Q73" i="82"/>
  <c r="Q75" i="82"/>
  <c r="Q77" i="82"/>
  <c r="V82" i="82"/>
  <c r="W82" i="82" s="1"/>
  <c r="AL82" i="82"/>
  <c r="V84" i="82"/>
  <c r="W84" i="82" s="1"/>
  <c r="V86" i="82"/>
  <c r="W86" i="82" s="1"/>
  <c r="AL87" i="82"/>
  <c r="E95" i="82"/>
  <c r="E99" i="82" s="1"/>
  <c r="M99" i="82"/>
  <c r="AL76" i="82"/>
  <c r="AL78" i="82"/>
  <c r="AM82" i="82"/>
  <c r="V88" i="82"/>
  <c r="W88" i="82" s="1"/>
  <c r="F95" i="82"/>
  <c r="F99" i="82" s="1"/>
  <c r="X95" i="82"/>
  <c r="X99" i="82" s="1"/>
  <c r="AD95" i="82"/>
  <c r="AD99" i="82" s="1"/>
  <c r="Q98" i="82"/>
  <c r="AE99" i="82"/>
  <c r="AP99" i="82"/>
  <c r="Y82" i="82"/>
  <c r="AN82" i="82"/>
  <c r="Y84" i="82"/>
  <c r="Y86" i="82"/>
  <c r="AN86" i="82" s="1"/>
  <c r="V75" i="82"/>
  <c r="W75" i="82" s="1"/>
  <c r="V77" i="82"/>
  <c r="W77" i="82" s="1"/>
  <c r="S83" i="82"/>
  <c r="AN83" i="82"/>
  <c r="S85" i="82"/>
  <c r="AN85" i="82"/>
  <c r="Q91" i="82"/>
  <c r="Q93" i="82"/>
  <c r="Q95" i="75"/>
  <c r="Z7" i="75"/>
  <c r="Q99" i="75"/>
  <c r="Q79" i="75"/>
  <c r="Z8" i="75"/>
  <c r="AM79" i="75"/>
  <c r="AS12" i="75"/>
  <c r="AQ13" i="75"/>
  <c r="Y14" i="75"/>
  <c r="AQ14" i="75"/>
  <c r="AW14" i="75"/>
  <c r="AS16" i="75"/>
  <c r="AQ17" i="75"/>
  <c r="Y18" i="75"/>
  <c r="AQ18" i="75"/>
  <c r="AW18" i="75"/>
  <c r="AS20" i="75"/>
  <c r="AR21" i="75"/>
  <c r="M79" i="75"/>
  <c r="M97" i="75"/>
  <c r="AL22" i="75"/>
  <c r="AV23" i="75"/>
  <c r="R26" i="75"/>
  <c r="R31" i="75"/>
  <c r="AC79" i="75"/>
  <c r="AV12" i="75"/>
  <c r="AL14" i="75"/>
  <c r="AV16" i="75"/>
  <c r="AL18" i="75"/>
  <c r="AV20" i="75"/>
  <c r="AS22" i="75"/>
  <c r="AW23" i="75"/>
  <c r="Y26" i="75"/>
  <c r="P29" i="75"/>
  <c r="P33" i="75"/>
  <c r="AI79" i="75"/>
  <c r="AI95" i="75" s="1"/>
  <c r="AV9" i="75"/>
  <c r="Y12" i="75"/>
  <c r="AQ12" i="75"/>
  <c r="Y16" i="75"/>
  <c r="AQ16" i="75"/>
  <c r="Y20" i="75"/>
  <c r="AQ20" i="75"/>
  <c r="AV22" i="75"/>
  <c r="R24" i="75"/>
  <c r="AS24" i="75"/>
  <c r="V24" i="75"/>
  <c r="P32" i="75"/>
  <c r="R37" i="75"/>
  <c r="Y37" i="75"/>
  <c r="AM95" i="75"/>
  <c r="AM99" i="75" s="1"/>
  <c r="I97" i="75"/>
  <c r="I79" i="75"/>
  <c r="I95" i="75" s="1"/>
  <c r="I99" i="75" s="1"/>
  <c r="V21" i="75"/>
  <c r="Y22" i="75"/>
  <c r="AQ22" i="75"/>
  <c r="AQ23" i="75"/>
  <c r="Z24" i="75"/>
  <c r="AN24" i="75"/>
  <c r="R28" i="75"/>
  <c r="Y28" i="75"/>
  <c r="V28" i="75"/>
  <c r="R41" i="75"/>
  <c r="AR43" i="75"/>
  <c r="P44" i="75"/>
  <c r="AR44" i="75"/>
  <c r="U45" i="75"/>
  <c r="V45" i="75" s="1"/>
  <c r="U48" i="75"/>
  <c r="V48" i="75" s="1"/>
  <c r="P49" i="75"/>
  <c r="V50" i="75"/>
  <c r="AR54" i="75"/>
  <c r="U54" i="75"/>
  <c r="V54" i="75" s="1"/>
  <c r="Y35" i="75"/>
  <c r="Y39" i="75"/>
  <c r="Y43" i="75"/>
  <c r="P45" i="75"/>
  <c r="P47" i="75"/>
  <c r="P51" i="75"/>
  <c r="P52" i="75"/>
  <c r="P30" i="75"/>
  <c r="P34" i="75"/>
  <c r="P38" i="75"/>
  <c r="Y40" i="75"/>
  <c r="P42" i="75"/>
  <c r="U49" i="75"/>
  <c r="V49" i="75" s="1"/>
  <c r="R53" i="75"/>
  <c r="Y53" i="75"/>
  <c r="R55" i="75"/>
  <c r="R59" i="75"/>
  <c r="U61" i="75"/>
  <c r="V61" i="75" s="1"/>
  <c r="Y62" i="75"/>
  <c r="P66" i="75"/>
  <c r="U67" i="75"/>
  <c r="V67" i="75" s="1"/>
  <c r="Y68" i="75"/>
  <c r="R69" i="75"/>
  <c r="P70" i="75"/>
  <c r="U71" i="75"/>
  <c r="V71" i="75" s="1"/>
  <c r="Y72" i="75"/>
  <c r="U75" i="75"/>
  <c r="V75" i="75" s="1"/>
  <c r="AS69" i="75"/>
  <c r="Y73" i="75"/>
  <c r="U55" i="75"/>
  <c r="U56" i="75"/>
  <c r="V56" i="75" s="1"/>
  <c r="U59" i="75"/>
  <c r="U60" i="75"/>
  <c r="V60" i="75" s="1"/>
  <c r="P61" i="75"/>
  <c r="R62" i="75"/>
  <c r="U64" i="75"/>
  <c r="V64" i="75" s="1"/>
  <c r="U65" i="75"/>
  <c r="V65" i="75" s="1"/>
  <c r="P67" i="75"/>
  <c r="R68" i="75"/>
  <c r="Z69" i="75"/>
  <c r="P71" i="75"/>
  <c r="R72" i="75"/>
  <c r="P75" i="75"/>
  <c r="P56" i="75"/>
  <c r="U57" i="75"/>
  <c r="V57" i="75" s="1"/>
  <c r="U58" i="75"/>
  <c r="V58" i="75" s="1"/>
  <c r="P60" i="75"/>
  <c r="U66" i="75"/>
  <c r="V66" i="75" s="1"/>
  <c r="U70" i="75"/>
  <c r="V70" i="75" s="1"/>
  <c r="U74" i="75"/>
  <c r="V74" i="75" s="1"/>
  <c r="AD82" i="75"/>
  <c r="AO82" i="75"/>
  <c r="W82" i="75"/>
  <c r="AQ82" i="75" s="1"/>
  <c r="U76" i="75"/>
  <c r="V76" i="75" s="1"/>
  <c r="AR77" i="75"/>
  <c r="R78" i="75"/>
  <c r="R82" i="75"/>
  <c r="P87" i="75"/>
  <c r="R88" i="75"/>
  <c r="P91" i="75"/>
  <c r="R92" i="75"/>
  <c r="V92" i="75"/>
  <c r="I98" i="75"/>
  <c r="L99" i="75"/>
  <c r="R81" i="75"/>
  <c r="AS82" i="75"/>
  <c r="Y84" i="75"/>
  <c r="P85" i="75"/>
  <c r="U86" i="75"/>
  <c r="V86" i="75" s="1"/>
  <c r="V98" i="75" s="1"/>
  <c r="U90" i="75"/>
  <c r="V90" i="75" s="1"/>
  <c r="F95" i="75"/>
  <c r="F99" i="75" s="1"/>
  <c r="X95" i="75"/>
  <c r="X99" i="75" s="1"/>
  <c r="AJ95" i="75"/>
  <c r="AJ99" i="75" s="1"/>
  <c r="AG95" i="75"/>
  <c r="AG99" i="75" s="1"/>
  <c r="P98" i="75"/>
  <c r="AN82" i="75"/>
  <c r="M98" i="75"/>
  <c r="P77" i="75"/>
  <c r="U78" i="75"/>
  <c r="Y83" i="75"/>
  <c r="Y93" i="75"/>
  <c r="AR7" i="75"/>
  <c r="AR51" i="75"/>
  <c r="AR59" i="75"/>
  <c r="P46" i="75"/>
  <c r="P54" i="75"/>
  <c r="P64" i="75"/>
  <c r="P76" i="75"/>
  <c r="P9" i="75"/>
  <c r="P11" i="75"/>
  <c r="P13" i="75"/>
  <c r="P15" i="75"/>
  <c r="P17" i="75"/>
  <c r="P19" i="75"/>
  <c r="P21" i="75"/>
  <c r="P23" i="75"/>
  <c r="P25" i="75"/>
  <c r="P27" i="75"/>
  <c r="AR47" i="75"/>
  <c r="AR55" i="75"/>
  <c r="P50" i="75"/>
  <c r="P58" i="75"/>
  <c r="R243" i="75"/>
  <c r="P246" i="75"/>
  <c r="R246" i="75" s="1"/>
  <c r="R251" i="75"/>
  <c r="P254" i="75"/>
  <c r="R254" i="75" s="1"/>
  <c r="R259" i="75"/>
  <c r="P262" i="75"/>
  <c r="R262" i="75" s="1"/>
  <c r="R267" i="75"/>
  <c r="P270" i="75"/>
  <c r="R270" i="75" s="1"/>
  <c r="R275" i="75"/>
  <c r="P278" i="75"/>
  <c r="R278" i="75" s="1"/>
  <c r="R283" i="75"/>
  <c r="P286" i="75"/>
  <c r="R286" i="75" s="1"/>
  <c r="P63" i="75"/>
  <c r="P65" i="75"/>
  <c r="R245" i="75"/>
  <c r="P248" i="75"/>
  <c r="R248" i="75" s="1"/>
  <c r="R253" i="75"/>
  <c r="P256" i="75"/>
  <c r="R256" i="75" s="1"/>
  <c r="R261" i="75"/>
  <c r="P264" i="75"/>
  <c r="R264" i="75" s="1"/>
  <c r="R269" i="75"/>
  <c r="P272" i="75"/>
  <c r="R272" i="75" s="1"/>
  <c r="R277" i="75"/>
  <c r="P280" i="75"/>
  <c r="R280" i="75" s="1"/>
  <c r="R285" i="75"/>
  <c r="P288" i="75"/>
  <c r="R288" i="75" s="1"/>
  <c r="AR249" i="75"/>
  <c r="AR257" i="75"/>
  <c r="AR265" i="75"/>
  <c r="AR273" i="75"/>
  <c r="AR281" i="75"/>
  <c r="AR289" i="75"/>
  <c r="P244" i="75"/>
  <c r="R244" i="75" s="1"/>
  <c r="P252" i="75"/>
  <c r="R252" i="75" s="1"/>
  <c r="P260" i="75"/>
  <c r="R260" i="75" s="1"/>
  <c r="P268" i="75"/>
  <c r="R268" i="75" s="1"/>
  <c r="P276" i="75"/>
  <c r="R276" i="75" s="1"/>
  <c r="P284" i="75"/>
  <c r="R284" i="75" s="1"/>
  <c r="R291" i="75"/>
  <c r="R293" i="75"/>
  <c r="AR436" i="75"/>
  <c r="P436" i="75"/>
  <c r="R436" i="75" s="1"/>
  <c r="P323" i="75"/>
  <c r="R323" i="75" s="1"/>
  <c r="P325" i="75"/>
  <c r="R325" i="75" s="1"/>
  <c r="P327" i="75"/>
  <c r="R327" i="75" s="1"/>
  <c r="P329" i="75"/>
  <c r="R329" i="75" s="1"/>
  <c r="P331" i="75"/>
  <c r="R331" i="75" s="1"/>
  <c r="P333" i="75"/>
  <c r="R333" i="75" s="1"/>
  <c r="P335" i="75"/>
  <c r="R335" i="75" s="1"/>
  <c r="P337" i="75"/>
  <c r="R337" i="75" s="1"/>
  <c r="P339" i="75"/>
  <c r="R339" i="75" s="1"/>
  <c r="P341" i="75"/>
  <c r="R341" i="75" s="1"/>
  <c r="P343" i="75"/>
  <c r="R343" i="75" s="1"/>
  <c r="P345" i="75"/>
  <c r="R345" i="75" s="1"/>
  <c r="P347" i="75"/>
  <c r="R347" i="75" s="1"/>
  <c r="P349" i="75"/>
  <c r="R349" i="75" s="1"/>
  <c r="P351" i="75"/>
  <c r="R351" i="75" s="1"/>
  <c r="P353" i="75"/>
  <c r="R353" i="75" s="1"/>
  <c r="P355" i="75"/>
  <c r="R355" i="75" s="1"/>
  <c r="P357" i="75"/>
  <c r="R357" i="75" s="1"/>
  <c r="P359" i="75"/>
  <c r="R359" i="75" s="1"/>
  <c r="P361" i="75"/>
  <c r="R361" i="75" s="1"/>
  <c r="P363" i="75"/>
  <c r="R363" i="75" s="1"/>
  <c r="P365" i="75"/>
  <c r="R365" i="75" s="1"/>
  <c r="P367" i="75"/>
  <c r="R367" i="75" s="1"/>
  <c r="P369" i="75"/>
  <c r="R369" i="75" s="1"/>
  <c r="P371" i="75"/>
  <c r="R371" i="75" s="1"/>
  <c r="P373" i="75"/>
  <c r="R373" i="75" s="1"/>
  <c r="P375" i="75"/>
  <c r="R375" i="75" s="1"/>
  <c r="P377" i="75"/>
  <c r="R377" i="75" s="1"/>
  <c r="P379" i="75"/>
  <c r="R379" i="75" s="1"/>
  <c r="P381" i="75"/>
  <c r="R381" i="75" s="1"/>
  <c r="P383" i="75"/>
  <c r="R383" i="75" s="1"/>
  <c r="P385" i="75"/>
  <c r="R385" i="75" s="1"/>
  <c r="P387" i="75"/>
  <c r="R387" i="75" s="1"/>
  <c r="P389" i="75"/>
  <c r="R389" i="75" s="1"/>
  <c r="P391" i="75"/>
  <c r="R391" i="75" s="1"/>
  <c r="P393" i="75"/>
  <c r="R393" i="75" s="1"/>
  <c r="P395" i="75"/>
  <c r="R395" i="75" s="1"/>
  <c r="P397" i="75"/>
  <c r="R397" i="75" s="1"/>
  <c r="P399" i="75"/>
  <c r="R399" i="75" s="1"/>
  <c r="P401" i="75"/>
  <c r="R401" i="75" s="1"/>
  <c r="P403" i="75"/>
  <c r="R403" i="75" s="1"/>
  <c r="P405" i="75"/>
  <c r="R405" i="75" s="1"/>
  <c r="P407" i="75"/>
  <c r="R407" i="75" s="1"/>
  <c r="P409" i="75"/>
  <c r="R409" i="75" s="1"/>
  <c r="P415" i="75"/>
  <c r="R415" i="75" s="1"/>
  <c r="P417" i="75"/>
  <c r="R417" i="75" s="1"/>
  <c r="P421" i="75"/>
  <c r="R421" i="75" s="1"/>
  <c r="AR430" i="75"/>
  <c r="AR432" i="75"/>
  <c r="P427" i="75"/>
  <c r="R427" i="75" s="1"/>
  <c r="P435" i="75"/>
  <c r="R435" i="75" s="1"/>
  <c r="Q8" i="82"/>
  <c r="S8" i="82" s="1"/>
  <c r="Q10" i="82"/>
  <c r="Q88" i="82"/>
  <c r="Q90" i="82"/>
  <c r="AM90" i="82"/>
  <c r="Q92" i="82"/>
  <c r="AM92" i="82"/>
  <c r="Q94" i="82"/>
  <c r="AM94" i="82"/>
  <c r="Q96" i="82"/>
  <c r="S96" i="82" s="1"/>
  <c r="AM96" i="82"/>
  <c r="Q100" i="82"/>
  <c r="S100" i="82" s="1"/>
  <c r="AM100" i="82"/>
  <c r="Q87" i="82"/>
  <c r="Q89" i="82"/>
  <c r="S91" i="82"/>
  <c r="S93" i="82"/>
  <c r="S101" i="82"/>
  <c r="Q102" i="82"/>
  <c r="S102" i="82" s="1"/>
  <c r="AM102" i="82"/>
  <c r="AM104" i="82"/>
  <c r="AM106" i="82"/>
  <c r="AM108" i="82"/>
  <c r="AM110" i="82"/>
  <c r="AM112" i="82"/>
  <c r="AM114" i="82"/>
  <c r="AM116" i="82"/>
  <c r="AM118" i="82"/>
  <c r="AM120" i="82"/>
  <c r="AM122" i="82"/>
  <c r="AM124" i="82"/>
  <c r="AM126" i="82"/>
  <c r="AM128" i="82"/>
  <c r="AM130" i="82"/>
  <c r="AM132" i="82"/>
  <c r="AM134" i="82"/>
  <c r="AM136" i="82"/>
  <c r="AM138" i="82"/>
  <c r="AM140" i="82"/>
  <c r="AM142" i="82"/>
  <c r="AM144" i="82"/>
  <c r="AM146" i="82"/>
  <c r="AM148" i="82"/>
  <c r="AM150" i="82"/>
  <c r="AM152" i="82"/>
  <c r="AM154" i="82"/>
  <c r="AM156" i="82"/>
  <c r="AM158" i="82"/>
  <c r="AM160" i="82"/>
  <c r="AM162" i="82"/>
  <c r="Q168" i="82"/>
  <c r="S168" i="82" s="1"/>
  <c r="Q170" i="82"/>
  <c r="S170" i="82" s="1"/>
  <c r="Q172" i="82"/>
  <c r="S172" i="82" s="1"/>
  <c r="Q174" i="82"/>
  <c r="S174" i="82" s="1"/>
  <c r="Q176" i="82"/>
  <c r="S176" i="82" s="1"/>
  <c r="Q178" i="82"/>
  <c r="S178" i="82" s="1"/>
  <c r="AM179" i="82"/>
  <c r="Q179" i="82"/>
  <c r="S179" i="82" s="1"/>
  <c r="AM181" i="82"/>
  <c r="Q181" i="82"/>
  <c r="S181" i="82" s="1"/>
  <c r="AM183" i="82"/>
  <c r="Q183" i="82"/>
  <c r="S183" i="82" s="1"/>
  <c r="Q180" i="82"/>
  <c r="S180" i="82" s="1"/>
  <c r="Q182" i="82"/>
  <c r="S182" i="82" s="1"/>
  <c r="AA168" i="82"/>
  <c r="AA170" i="82"/>
  <c r="AA172" i="82"/>
  <c r="AA174" i="82"/>
  <c r="AA176" i="82"/>
  <c r="AA178" i="82"/>
  <c r="AA180" i="82"/>
  <c r="AA182" i="82"/>
  <c r="AA184" i="82"/>
  <c r="AA251" i="82"/>
  <c r="AA253" i="82"/>
  <c r="Q257" i="82"/>
  <c r="S257" i="82" s="1"/>
  <c r="S258" i="82"/>
  <c r="AA261" i="82"/>
  <c r="Q265" i="82"/>
  <c r="S265" i="82" s="1"/>
  <c r="S266" i="82"/>
  <c r="Q185" i="82"/>
  <c r="S185" i="82" s="1"/>
  <c r="Q187" i="82"/>
  <c r="S187" i="82" s="1"/>
  <c r="Q189" i="82"/>
  <c r="S189" i="82" s="1"/>
  <c r="Q191" i="82"/>
  <c r="S191" i="82" s="1"/>
  <c r="Q193" i="82"/>
  <c r="S193" i="82" s="1"/>
  <c r="Q195" i="82"/>
  <c r="S195" i="82" s="1"/>
  <c r="Q197" i="82"/>
  <c r="S197" i="82" s="1"/>
  <c r="Q199" i="82"/>
  <c r="S199" i="82" s="1"/>
  <c r="Q201" i="82"/>
  <c r="S201" i="82" s="1"/>
  <c r="Q203" i="82"/>
  <c r="S203" i="82" s="1"/>
  <c r="Q205" i="82"/>
  <c r="S205" i="82" s="1"/>
  <c r="Q207" i="82"/>
  <c r="S207" i="82" s="1"/>
  <c r="Q209" i="82"/>
  <c r="S209" i="82" s="1"/>
  <c r="Q211" i="82"/>
  <c r="S211" i="82" s="1"/>
  <c r="Q213" i="82"/>
  <c r="S213" i="82" s="1"/>
  <c r="Q215" i="82"/>
  <c r="S215" i="82" s="1"/>
  <c r="Q217" i="82"/>
  <c r="S217" i="82" s="1"/>
  <c r="Q219" i="82"/>
  <c r="S219" i="82" s="1"/>
  <c r="Q221" i="82"/>
  <c r="S221" i="82" s="1"/>
  <c r="AA249" i="82"/>
  <c r="S252" i="82"/>
  <c r="AA255" i="82"/>
  <c r="Q259" i="82"/>
  <c r="S259" i="82" s="1"/>
  <c r="S260" i="82"/>
  <c r="AA263" i="82"/>
  <c r="S304" i="82"/>
  <c r="S306" i="82"/>
  <c r="S308" i="82"/>
  <c r="S310" i="82"/>
  <c r="S312" i="82"/>
  <c r="AA313" i="82"/>
  <c r="AA315" i="82"/>
  <c r="AA317" i="82"/>
  <c r="AA319" i="82"/>
  <c r="AA321" i="82"/>
  <c r="AA323" i="82"/>
  <c r="AA325" i="82"/>
  <c r="AA327" i="82"/>
  <c r="AM314" i="82"/>
  <c r="Q314" i="82"/>
  <c r="S314" i="82" s="1"/>
  <c r="AM316" i="82"/>
  <c r="Q316" i="82"/>
  <c r="S316" i="82" s="1"/>
  <c r="AM318" i="82"/>
  <c r="Q318" i="82"/>
  <c r="S318" i="82" s="1"/>
  <c r="S313" i="82"/>
  <c r="S315" i="82"/>
  <c r="S317" i="82"/>
  <c r="Q364" i="82"/>
  <c r="S364" i="82" s="1"/>
  <c r="Q366" i="82"/>
  <c r="S366" i="82" s="1"/>
  <c r="Q368" i="82"/>
  <c r="S368" i="82" s="1"/>
  <c r="Q370" i="82"/>
  <c r="S370" i="82" s="1"/>
  <c r="Q372" i="82"/>
  <c r="S372" i="82" s="1"/>
  <c r="Q374" i="82"/>
  <c r="S374" i="82" s="1"/>
  <c r="Q376" i="82"/>
  <c r="S376" i="82" s="1"/>
  <c r="Q320" i="82"/>
  <c r="S320" i="82" s="1"/>
  <c r="Q322" i="82"/>
  <c r="S322" i="82" s="1"/>
  <c r="Q324" i="82"/>
  <c r="S324" i="82" s="1"/>
  <c r="Q326" i="82"/>
  <c r="S326" i="82" s="1"/>
  <c r="Q328" i="82"/>
  <c r="S328" i="82" s="1"/>
  <c r="Q330" i="82"/>
  <c r="S330" i="82" s="1"/>
  <c r="Q332" i="82"/>
  <c r="S332" i="82" s="1"/>
  <c r="Q334" i="82"/>
  <c r="S334" i="82" s="1"/>
  <c r="Q336" i="82"/>
  <c r="S336" i="82" s="1"/>
  <c r="Q338" i="82"/>
  <c r="S338" i="82" s="1"/>
  <c r="Q340" i="82"/>
  <c r="S340" i="82" s="1"/>
  <c r="Q342" i="82"/>
  <c r="S342" i="82" s="1"/>
  <c r="Q344" i="82"/>
  <c r="S344" i="82" s="1"/>
  <c r="AA378" i="82"/>
  <c r="AA380" i="82"/>
  <c r="AM379" i="82"/>
  <c r="Q379" i="82"/>
  <c r="S379" i="82" s="1"/>
  <c r="AA362" i="82"/>
  <c r="AA364" i="82"/>
  <c r="AA366" i="82"/>
  <c r="AA368" i="82"/>
  <c r="AA370" i="82"/>
  <c r="AA372" i="82"/>
  <c r="AA374" i="82"/>
  <c r="AA376" i="82"/>
  <c r="Q378" i="82"/>
  <c r="S378" i="82" s="1"/>
  <c r="Q380" i="82"/>
  <c r="S380" i="82" s="1"/>
  <c r="AA403" i="82"/>
  <c r="Q381" i="82"/>
  <c r="S381" i="82" s="1"/>
  <c r="Q383" i="82"/>
  <c r="S383" i="82" s="1"/>
  <c r="Q385" i="82"/>
  <c r="S385" i="82" s="1"/>
  <c r="Q387" i="82"/>
  <c r="S387" i="82" s="1"/>
  <c r="Q389" i="82"/>
  <c r="S389" i="82" s="1"/>
  <c r="Q391" i="82"/>
  <c r="S391" i="82" s="1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Q405" i="82"/>
  <c r="S405" i="82" s="1"/>
  <c r="Q407" i="82"/>
  <c r="S407" i="82" s="1"/>
  <c r="Q409" i="82"/>
  <c r="S409" i="82" s="1"/>
  <c r="S411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A23" i="82" l="1"/>
  <c r="AN23" i="82"/>
  <c r="AJ23" i="82"/>
  <c r="S10" i="82"/>
  <c r="AN10" i="82"/>
  <c r="Y10" i="82"/>
  <c r="S94" i="82"/>
  <c r="AN94" i="82"/>
  <c r="Y94" i="82"/>
  <c r="S87" i="82"/>
  <c r="Y87" i="82"/>
  <c r="AN87" i="82"/>
  <c r="S92" i="82"/>
  <c r="AN92" i="82"/>
  <c r="Y92" i="82"/>
  <c r="S88" i="82"/>
  <c r="S98" i="82" s="1"/>
  <c r="Y88" i="82"/>
  <c r="AN88" i="82" s="1"/>
  <c r="AQ77" i="82"/>
  <c r="AH77" i="82"/>
  <c r="AR77" i="82"/>
  <c r="AL77" i="82"/>
  <c r="AJ84" i="82"/>
  <c r="AA84" i="82"/>
  <c r="AQ88" i="82"/>
  <c r="AH88" i="82"/>
  <c r="AR88" i="82"/>
  <c r="AR86" i="82"/>
  <c r="AQ86" i="82"/>
  <c r="AH86" i="82"/>
  <c r="S77" i="82"/>
  <c r="Y77" i="82"/>
  <c r="AN77" i="82" s="1"/>
  <c r="S59" i="82"/>
  <c r="Y59" i="82"/>
  <c r="AR54" i="82"/>
  <c r="AQ54" i="82"/>
  <c r="AH54" i="82"/>
  <c r="AL88" i="82"/>
  <c r="AL86" i="82"/>
  <c r="S72" i="82"/>
  <c r="Y72" i="82"/>
  <c r="AN72" i="82"/>
  <c r="AH59" i="82"/>
  <c r="AR59" i="82"/>
  <c r="AL59" i="82"/>
  <c r="AQ59" i="82"/>
  <c r="AR63" i="82"/>
  <c r="AQ63" i="82"/>
  <c r="AH63" i="82"/>
  <c r="AR55" i="82"/>
  <c r="AQ55" i="82"/>
  <c r="AH55" i="82"/>
  <c r="AQ70" i="82"/>
  <c r="AR70" i="82"/>
  <c r="AH70" i="82"/>
  <c r="AA64" i="82"/>
  <c r="AJ64" i="82"/>
  <c r="AR60" i="82"/>
  <c r="AQ60" i="82"/>
  <c r="AH60" i="82"/>
  <c r="AR49" i="82"/>
  <c r="AH49" i="82"/>
  <c r="AQ49" i="82"/>
  <c r="S21" i="82"/>
  <c r="Y21" i="82"/>
  <c r="Y70" i="82"/>
  <c r="AA47" i="82"/>
  <c r="AJ47" i="82"/>
  <c r="AN47" i="82"/>
  <c r="AR44" i="82"/>
  <c r="AQ44" i="82"/>
  <c r="AH44" i="82"/>
  <c r="AR38" i="82"/>
  <c r="AQ38" i="82"/>
  <c r="AH38" i="82"/>
  <c r="S33" i="82"/>
  <c r="Y33" i="82"/>
  <c r="AN33" i="82" s="1"/>
  <c r="AA17" i="82"/>
  <c r="AJ17" i="82"/>
  <c r="AA58" i="82"/>
  <c r="AJ58" i="82"/>
  <c r="AR37" i="82"/>
  <c r="AQ37" i="82"/>
  <c r="AH37" i="82"/>
  <c r="AA16" i="82"/>
  <c r="AJ16" i="82"/>
  <c r="AR52" i="82"/>
  <c r="AQ52" i="82"/>
  <c r="AH52" i="82"/>
  <c r="S44" i="82"/>
  <c r="Y44" i="82"/>
  <c r="S38" i="82"/>
  <c r="AN38" i="82"/>
  <c r="Y38" i="82"/>
  <c r="S34" i="82"/>
  <c r="AN34" i="82"/>
  <c r="Y34" i="82"/>
  <c r="S30" i="82"/>
  <c r="AN30" i="82"/>
  <c r="Y30" i="82"/>
  <c r="S26" i="82"/>
  <c r="Y26" i="82"/>
  <c r="N95" i="82"/>
  <c r="N99" i="82" s="1"/>
  <c r="Z99" i="82"/>
  <c r="AA19" i="82"/>
  <c r="AJ19" i="82"/>
  <c r="AN19" i="82"/>
  <c r="AF99" i="82"/>
  <c r="Y36" i="82"/>
  <c r="Q79" i="82"/>
  <c r="AQ84" i="82"/>
  <c r="AH84" i="82"/>
  <c r="AR84" i="82"/>
  <c r="S75" i="82"/>
  <c r="Y75" i="82"/>
  <c r="AN75" i="82" s="1"/>
  <c r="S69" i="82"/>
  <c r="AN69" i="82"/>
  <c r="Y69" i="82"/>
  <c r="AR57" i="82"/>
  <c r="AQ57" i="82"/>
  <c r="AH57" i="82"/>
  <c r="AA53" i="82"/>
  <c r="AJ53" i="82"/>
  <c r="AA63" i="82"/>
  <c r="AJ63" i="82"/>
  <c r="AL57" i="82"/>
  <c r="AH51" i="82"/>
  <c r="AQ51" i="82"/>
  <c r="AL51" i="82"/>
  <c r="AR51" i="82"/>
  <c r="Y62" i="82"/>
  <c r="AA54" i="82"/>
  <c r="AJ54" i="82"/>
  <c r="S57" i="82"/>
  <c r="Y57" i="82"/>
  <c r="AA20" i="82"/>
  <c r="AJ20" i="82"/>
  <c r="AA43" i="82"/>
  <c r="AJ43" i="82"/>
  <c r="S37" i="82"/>
  <c r="Y37" i="82"/>
  <c r="AN37" i="82" s="1"/>
  <c r="AR26" i="82"/>
  <c r="AQ26" i="82"/>
  <c r="AH26" i="82"/>
  <c r="S48" i="82"/>
  <c r="Y48" i="82"/>
  <c r="AR33" i="82"/>
  <c r="AQ33" i="82"/>
  <c r="AH33" i="82"/>
  <c r="AR24" i="82"/>
  <c r="AQ24" i="82"/>
  <c r="AH24" i="82"/>
  <c r="AL37" i="82"/>
  <c r="AJ28" i="82"/>
  <c r="AA28" i="82"/>
  <c r="W97" i="82"/>
  <c r="Q97" i="82"/>
  <c r="AN93" i="82"/>
  <c r="Y93" i="82"/>
  <c r="AJ82" i="82"/>
  <c r="AA82" i="82"/>
  <c r="AM98" i="82"/>
  <c r="S73" i="82"/>
  <c r="AN73" i="82"/>
  <c r="Y73" i="82"/>
  <c r="S67" i="82"/>
  <c r="AN67" i="82"/>
  <c r="Y67" i="82"/>
  <c r="AR62" i="82"/>
  <c r="AQ62" i="82"/>
  <c r="AH62" i="82"/>
  <c r="S51" i="82"/>
  <c r="Y51" i="82"/>
  <c r="AA76" i="82"/>
  <c r="AJ76" i="82"/>
  <c r="S74" i="82"/>
  <c r="AN74" i="82"/>
  <c r="Y74" i="82"/>
  <c r="AH69" i="82"/>
  <c r="AR69" i="82"/>
  <c r="AL69" i="82"/>
  <c r="AQ69" i="82"/>
  <c r="AA55" i="82"/>
  <c r="AJ55" i="82"/>
  <c r="AL84" i="82"/>
  <c r="AL98" i="82" s="1"/>
  <c r="AQ68" i="82"/>
  <c r="AH68" i="82"/>
  <c r="AR68" i="82"/>
  <c r="AA56" i="82"/>
  <c r="AJ56" i="82"/>
  <c r="S49" i="82"/>
  <c r="Y49" i="82"/>
  <c r="AR46" i="82"/>
  <c r="AQ46" i="82"/>
  <c r="AL46" i="82"/>
  <c r="AH46" i="82"/>
  <c r="S41" i="82"/>
  <c r="Y41" i="82"/>
  <c r="AR30" i="82"/>
  <c r="AQ30" i="82"/>
  <c r="AH30" i="82"/>
  <c r="S25" i="82"/>
  <c r="Y25" i="82"/>
  <c r="AN25" i="82" s="1"/>
  <c r="AJ18" i="82"/>
  <c r="AN18" i="82"/>
  <c r="AA18" i="82"/>
  <c r="AA66" i="82"/>
  <c r="AJ66" i="82"/>
  <c r="AQ48" i="82"/>
  <c r="AH48" i="82"/>
  <c r="AR48" i="82"/>
  <c r="S42" i="82"/>
  <c r="Y42" i="82"/>
  <c r="AN42" i="82"/>
  <c r="AR29" i="82"/>
  <c r="AQ29" i="82"/>
  <c r="AH29" i="82"/>
  <c r="Y68" i="82"/>
  <c r="Y60" i="82"/>
  <c r="S46" i="82"/>
  <c r="Y46" i="82"/>
  <c r="AR40" i="82"/>
  <c r="AQ40" i="82"/>
  <c r="AH40" i="82"/>
  <c r="AR36" i="82"/>
  <c r="AQ36" i="82"/>
  <c r="AH36" i="82"/>
  <c r="AR32" i="82"/>
  <c r="AQ32" i="82"/>
  <c r="AH32" i="82"/>
  <c r="AR28" i="82"/>
  <c r="AQ28" i="82"/>
  <c r="AH28" i="82"/>
  <c r="AL23" i="82"/>
  <c r="AR23" i="82"/>
  <c r="AQ23" i="82"/>
  <c r="AH23" i="82"/>
  <c r="AN22" i="82"/>
  <c r="AA22" i="82"/>
  <c r="AJ22" i="82"/>
  <c r="AN16" i="82"/>
  <c r="AA13" i="82"/>
  <c r="AJ13" i="82"/>
  <c r="AM79" i="82"/>
  <c r="Y32" i="82"/>
  <c r="AA15" i="82"/>
  <c r="AN15" i="82"/>
  <c r="AJ15" i="82"/>
  <c r="AL29" i="82"/>
  <c r="AL24" i="82"/>
  <c r="AA11" i="82"/>
  <c r="AJ11" i="82"/>
  <c r="AN11" i="82"/>
  <c r="AL30" i="82"/>
  <c r="AN17" i="82"/>
  <c r="AA9" i="82"/>
  <c r="AJ9" i="82"/>
  <c r="Q95" i="82"/>
  <c r="Q99" i="82" s="1"/>
  <c r="AQ75" i="82"/>
  <c r="AH75" i="82"/>
  <c r="AR75" i="82"/>
  <c r="AL75" i="82"/>
  <c r="S90" i="82"/>
  <c r="AN90" i="82"/>
  <c r="Y90" i="82"/>
  <c r="AJ86" i="82"/>
  <c r="AA86" i="82"/>
  <c r="S89" i="82"/>
  <c r="Y89" i="82"/>
  <c r="Y98" i="82" s="1"/>
  <c r="AN91" i="82"/>
  <c r="Y91" i="82"/>
  <c r="AN84" i="82"/>
  <c r="AQ82" i="82"/>
  <c r="AQ98" i="82" s="1"/>
  <c r="W98" i="82"/>
  <c r="AH82" i="82"/>
  <c r="AH98" i="82" s="1"/>
  <c r="AR82" i="82"/>
  <c r="AR98" i="82" s="1"/>
  <c r="S71" i="82"/>
  <c r="AN71" i="82"/>
  <c r="Y71" i="82"/>
  <c r="AR65" i="82"/>
  <c r="AQ65" i="82"/>
  <c r="AH65" i="82"/>
  <c r="AA61" i="82"/>
  <c r="AJ61" i="82"/>
  <c r="AN76" i="82"/>
  <c r="AH67" i="82"/>
  <c r="AR67" i="82"/>
  <c r="AL67" i="82"/>
  <c r="AQ67" i="82"/>
  <c r="AN53" i="82"/>
  <c r="S45" i="82"/>
  <c r="Y45" i="82"/>
  <c r="AH78" i="82"/>
  <c r="AR78" i="82"/>
  <c r="AQ78" i="82"/>
  <c r="AN63" i="82"/>
  <c r="AN55" i="82"/>
  <c r="Y78" i="82"/>
  <c r="AL70" i="82"/>
  <c r="S65" i="82"/>
  <c r="Y65" i="82"/>
  <c r="AN65" i="82" s="1"/>
  <c r="AL60" i="82"/>
  <c r="S52" i="82"/>
  <c r="Y52" i="82"/>
  <c r="AN52" i="82" s="1"/>
  <c r="AQ21" i="82"/>
  <c r="AH21" i="82"/>
  <c r="AR21" i="82"/>
  <c r="AA12" i="82"/>
  <c r="AJ12" i="82"/>
  <c r="AR34" i="82"/>
  <c r="AQ34" i="82"/>
  <c r="AH34" i="82"/>
  <c r="S29" i="82"/>
  <c r="Y29" i="82"/>
  <c r="AN29" i="82" s="1"/>
  <c r="S24" i="82"/>
  <c r="S97" i="82" s="1"/>
  <c r="Y24" i="82"/>
  <c r="Y97" i="82" s="1"/>
  <c r="AN24" i="82"/>
  <c r="AN58" i="82"/>
  <c r="AQ41" i="82"/>
  <c r="AH41" i="82"/>
  <c r="AR41" i="82"/>
  <c r="AL41" i="82"/>
  <c r="AR25" i="82"/>
  <c r="AQ25" i="82"/>
  <c r="AH25" i="82"/>
  <c r="AL54" i="82"/>
  <c r="AJ50" i="82"/>
  <c r="AA50" i="82"/>
  <c r="S39" i="82"/>
  <c r="AN39" i="82"/>
  <c r="Y39" i="82"/>
  <c r="S35" i="82"/>
  <c r="AN35" i="82"/>
  <c r="Y35" i="82"/>
  <c r="S31" i="82"/>
  <c r="Y31" i="82"/>
  <c r="S27" i="82"/>
  <c r="AN27" i="82"/>
  <c r="Y27" i="82"/>
  <c r="AL15" i="82"/>
  <c r="AR15" i="82"/>
  <c r="AQ15" i="82"/>
  <c r="AQ97" i="82" s="1"/>
  <c r="AH15" i="82"/>
  <c r="AH97" i="82" s="1"/>
  <c r="AN14" i="82"/>
  <c r="AA14" i="82"/>
  <c r="AJ14" i="82"/>
  <c r="W79" i="82"/>
  <c r="W95" i="82" s="1"/>
  <c r="AL38" i="82"/>
  <c r="AJ40" i="82"/>
  <c r="AA40" i="82"/>
  <c r="AL44" i="82"/>
  <c r="AL25" i="82"/>
  <c r="AN9" i="82"/>
  <c r="R63" i="75"/>
  <c r="Y63" i="75"/>
  <c r="R65" i="75"/>
  <c r="Y65" i="75"/>
  <c r="R23" i="75"/>
  <c r="AS23" i="75"/>
  <c r="Y23" i="75"/>
  <c r="AN23" i="75" s="1"/>
  <c r="R15" i="75"/>
  <c r="AS15" i="75"/>
  <c r="Y15" i="75"/>
  <c r="AN15" i="75" s="1"/>
  <c r="R76" i="75"/>
  <c r="Y76" i="75"/>
  <c r="AN93" i="75"/>
  <c r="Z93" i="75"/>
  <c r="R77" i="75"/>
  <c r="Y77" i="75"/>
  <c r="Z84" i="75"/>
  <c r="AN84" i="75"/>
  <c r="R91" i="75"/>
  <c r="Y91" i="75"/>
  <c r="R87" i="75"/>
  <c r="R56" i="75"/>
  <c r="Y56" i="75"/>
  <c r="R75" i="75"/>
  <c r="Y75" i="75"/>
  <c r="R71" i="75"/>
  <c r="R67" i="75"/>
  <c r="Y67" i="75"/>
  <c r="Z72" i="75"/>
  <c r="AN72" i="75"/>
  <c r="R66" i="75"/>
  <c r="Y66" i="75"/>
  <c r="Y48" i="75"/>
  <c r="R38" i="75"/>
  <c r="R52" i="75"/>
  <c r="Y52" i="75"/>
  <c r="R45" i="75"/>
  <c r="AR97" i="75"/>
  <c r="AD16" i="75"/>
  <c r="AN16" i="75"/>
  <c r="R33" i="75"/>
  <c r="Z26" i="75"/>
  <c r="AN26" i="75"/>
  <c r="M95" i="75"/>
  <c r="M99" i="75" s="1"/>
  <c r="AD18" i="75"/>
  <c r="AN18" i="75"/>
  <c r="AC95" i="75"/>
  <c r="AC99" i="75" s="1"/>
  <c r="R21" i="75"/>
  <c r="Y21" i="75"/>
  <c r="R13" i="75"/>
  <c r="Y13" i="75"/>
  <c r="AN13" i="75" s="1"/>
  <c r="AS13" i="75"/>
  <c r="R64" i="75"/>
  <c r="Y64" i="75"/>
  <c r="AW82" i="75"/>
  <c r="AV82" i="75"/>
  <c r="AL82" i="75"/>
  <c r="Y74" i="75"/>
  <c r="AO69" i="75"/>
  <c r="AD69" i="75"/>
  <c r="W69" i="75"/>
  <c r="R61" i="75"/>
  <c r="Y61" i="75"/>
  <c r="AN73" i="75"/>
  <c r="Z73" i="75"/>
  <c r="Z68" i="75"/>
  <c r="AN68" i="75"/>
  <c r="Z62" i="75"/>
  <c r="AN62" i="75"/>
  <c r="AN53" i="75"/>
  <c r="Z53" i="75"/>
  <c r="R51" i="75"/>
  <c r="Y51" i="75"/>
  <c r="Z43" i="75"/>
  <c r="AN43" i="75"/>
  <c r="Z39" i="75"/>
  <c r="AN39" i="75"/>
  <c r="Z35" i="75"/>
  <c r="AN35" i="75"/>
  <c r="R49" i="75"/>
  <c r="R44" i="75"/>
  <c r="AR79" i="75"/>
  <c r="AI99" i="75"/>
  <c r="R29" i="75"/>
  <c r="Y29" i="75"/>
  <c r="AD14" i="75"/>
  <c r="AN14" i="75"/>
  <c r="R11" i="75"/>
  <c r="AS11" i="75"/>
  <c r="Y11" i="75"/>
  <c r="AN11" i="75" s="1"/>
  <c r="V55" i="75"/>
  <c r="V79" i="75" s="1"/>
  <c r="R42" i="75"/>
  <c r="Y42" i="75"/>
  <c r="R34" i="75"/>
  <c r="Y34" i="75"/>
  <c r="AD22" i="75"/>
  <c r="AN22" i="75"/>
  <c r="AD20" i="75"/>
  <c r="AN20" i="75"/>
  <c r="AD12" i="75"/>
  <c r="AN12" i="75"/>
  <c r="R58" i="75"/>
  <c r="Y58" i="75"/>
  <c r="R27" i="75"/>
  <c r="Y27" i="75"/>
  <c r="R19" i="75"/>
  <c r="AS19" i="75"/>
  <c r="Y19" i="75"/>
  <c r="AN19" i="75" s="1"/>
  <c r="R54" i="75"/>
  <c r="Y54" i="75"/>
  <c r="AN83" i="75"/>
  <c r="Z83" i="75"/>
  <c r="R50" i="75"/>
  <c r="R25" i="75"/>
  <c r="Y25" i="75"/>
  <c r="R17" i="75"/>
  <c r="Y17" i="75"/>
  <c r="AN17" i="75" s="1"/>
  <c r="AS17" i="75"/>
  <c r="R9" i="75"/>
  <c r="P97" i="75"/>
  <c r="P79" i="75"/>
  <c r="P95" i="75" s="1"/>
  <c r="Y9" i="75"/>
  <c r="AS9" i="75"/>
  <c r="R46" i="75"/>
  <c r="Y78" i="75"/>
  <c r="V78" i="75"/>
  <c r="R85" i="75"/>
  <c r="R98" i="75" s="1"/>
  <c r="Y85" i="75"/>
  <c r="R60" i="75"/>
  <c r="V59" i="75"/>
  <c r="V97" i="75" s="1"/>
  <c r="R70" i="75"/>
  <c r="Y70" i="75"/>
  <c r="Z40" i="75"/>
  <c r="AN40" i="75"/>
  <c r="R30" i="75"/>
  <c r="R47" i="75"/>
  <c r="Z28" i="75"/>
  <c r="AN28" i="75"/>
  <c r="AD24" i="75"/>
  <c r="W24" i="75"/>
  <c r="AO24" i="75"/>
  <c r="Z37" i="75"/>
  <c r="AN37" i="75"/>
  <c r="R32" i="75"/>
  <c r="AD8" i="75"/>
  <c r="AD7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M99" i="82" l="1"/>
  <c r="AA39" i="82"/>
  <c r="AJ39" i="82"/>
  <c r="AA78" i="82"/>
  <c r="AJ78" i="82"/>
  <c r="AN78" i="82"/>
  <c r="AA71" i="82"/>
  <c r="AJ71" i="82"/>
  <c r="AA91" i="82"/>
  <c r="AJ91" i="82"/>
  <c r="S79" i="82"/>
  <c r="S95" i="82" s="1"/>
  <c r="AJ32" i="82"/>
  <c r="AA32" i="82"/>
  <c r="AN32" i="82"/>
  <c r="AA41" i="82"/>
  <c r="AJ41" i="82"/>
  <c r="AA67" i="82"/>
  <c r="AJ67" i="82"/>
  <c r="AA57" i="82"/>
  <c r="AJ57" i="82"/>
  <c r="AA62" i="82"/>
  <c r="AJ62" i="82"/>
  <c r="AN62" i="82"/>
  <c r="AM95" i="82"/>
  <c r="AA34" i="82"/>
  <c r="AJ34" i="82"/>
  <c r="AJ10" i="82"/>
  <c r="AA10" i="82"/>
  <c r="AL79" i="82"/>
  <c r="AL97" i="82"/>
  <c r="AL99" i="82" s="1"/>
  <c r="AA35" i="82"/>
  <c r="AJ35" i="82"/>
  <c r="AJ52" i="82"/>
  <c r="AA52" i="82"/>
  <c r="AA65" i="82"/>
  <c r="AJ65" i="82"/>
  <c r="AJ90" i="82"/>
  <c r="AA90" i="82"/>
  <c r="AQ79" i="82"/>
  <c r="AQ95" i="82" s="1"/>
  <c r="AQ99" i="82" s="1"/>
  <c r="AJ60" i="82"/>
  <c r="AA60" i="82"/>
  <c r="AN60" i="82"/>
  <c r="AJ74" i="82"/>
  <c r="AA74" i="82"/>
  <c r="AL95" i="82"/>
  <c r="AH95" i="82"/>
  <c r="AH99" i="82" s="1"/>
  <c r="AH79" i="82"/>
  <c r="AA37" i="82"/>
  <c r="AJ37" i="82"/>
  <c r="AA69" i="82"/>
  <c r="AJ69" i="82"/>
  <c r="AA75" i="82"/>
  <c r="AJ75" i="82"/>
  <c r="AR97" i="82"/>
  <c r="W99" i="82"/>
  <c r="AA30" i="82"/>
  <c r="AJ30" i="82"/>
  <c r="AJ70" i="82"/>
  <c r="AA70" i="82"/>
  <c r="AN70" i="82"/>
  <c r="AA88" i="82"/>
  <c r="AJ88" i="82"/>
  <c r="AJ94" i="82"/>
  <c r="AA94" i="82"/>
  <c r="AA31" i="82"/>
  <c r="AJ31" i="82"/>
  <c r="AA29" i="82"/>
  <c r="AJ29" i="82"/>
  <c r="AA45" i="82"/>
  <c r="AJ45" i="82"/>
  <c r="AJ89" i="82"/>
  <c r="AA89" i="82"/>
  <c r="AJ46" i="82"/>
  <c r="AA46" i="82"/>
  <c r="AJ68" i="82"/>
  <c r="AA68" i="82"/>
  <c r="AN68" i="82"/>
  <c r="AA25" i="82"/>
  <c r="AJ25" i="82"/>
  <c r="AA49" i="82"/>
  <c r="AJ49" i="82"/>
  <c r="AA51" i="82"/>
  <c r="AJ51" i="82"/>
  <c r="AA48" i="82"/>
  <c r="AJ48" i="82"/>
  <c r="AJ36" i="82"/>
  <c r="AA36" i="82"/>
  <c r="AN36" i="82"/>
  <c r="AA26" i="82"/>
  <c r="AJ26" i="82"/>
  <c r="AJ79" i="82" s="1"/>
  <c r="AA44" i="82"/>
  <c r="AJ44" i="82"/>
  <c r="AA33" i="82"/>
  <c r="AJ33" i="82"/>
  <c r="AA21" i="82"/>
  <c r="AA97" i="82" s="1"/>
  <c r="AJ21" i="82"/>
  <c r="AA59" i="82"/>
  <c r="AJ59" i="82"/>
  <c r="AA77" i="82"/>
  <c r="AJ77" i="82"/>
  <c r="AA27" i="82"/>
  <c r="AJ27" i="82"/>
  <c r="AN31" i="82"/>
  <c r="AJ24" i="82"/>
  <c r="AA24" i="82"/>
  <c r="AN45" i="82"/>
  <c r="AN89" i="82"/>
  <c r="AN98" i="82" s="1"/>
  <c r="S99" i="82"/>
  <c r="AN46" i="82"/>
  <c r="AA42" i="82"/>
  <c r="AJ42" i="82"/>
  <c r="AN41" i="82"/>
  <c r="AN49" i="82"/>
  <c r="AN51" i="82"/>
  <c r="AA73" i="82"/>
  <c r="AJ73" i="82"/>
  <c r="AA93" i="82"/>
  <c r="AJ93" i="82"/>
  <c r="AN48" i="82"/>
  <c r="AN57" i="82"/>
  <c r="AR79" i="82"/>
  <c r="AR95" i="82" s="1"/>
  <c r="AN26" i="82"/>
  <c r="AA38" i="82"/>
  <c r="AJ38" i="82"/>
  <c r="AN44" i="82"/>
  <c r="AN21" i="82"/>
  <c r="AN97" i="82" s="1"/>
  <c r="AJ72" i="82"/>
  <c r="AA72" i="82"/>
  <c r="AN59" i="82"/>
  <c r="AJ92" i="82"/>
  <c r="AA92" i="82"/>
  <c r="AA87" i="82"/>
  <c r="AA98" i="82" s="1"/>
  <c r="AJ87" i="82"/>
  <c r="AJ98" i="82" s="1"/>
  <c r="Y79" i="82"/>
  <c r="Y95" i="82" s="1"/>
  <c r="AR99" i="75"/>
  <c r="AN9" i="75"/>
  <c r="P99" i="75"/>
  <c r="AD62" i="75"/>
  <c r="W62" i="75"/>
  <c r="AO62" i="75"/>
  <c r="AS62" i="75"/>
  <c r="AW69" i="75"/>
  <c r="AV69" i="75"/>
  <c r="AL69" i="75"/>
  <c r="AQ69" i="75"/>
  <c r="Z64" i="75"/>
  <c r="AN64" i="75"/>
  <c r="AN67" i="75"/>
  <c r="Z67" i="75"/>
  <c r="AN91" i="75"/>
  <c r="Z91" i="75"/>
  <c r="AD84" i="75"/>
  <c r="AO84" i="75"/>
  <c r="W84" i="75"/>
  <c r="AS84" i="75"/>
  <c r="AN76" i="75"/>
  <c r="Z76" i="75"/>
  <c r="AN65" i="75"/>
  <c r="Z65" i="75"/>
  <c r="AD28" i="75"/>
  <c r="W28" i="75"/>
  <c r="AO28" i="75"/>
  <c r="AS28" i="75"/>
  <c r="AD40" i="75"/>
  <c r="AO40" i="75"/>
  <c r="W40" i="75"/>
  <c r="AS40" i="75"/>
  <c r="R97" i="75"/>
  <c r="R79" i="75"/>
  <c r="R95" i="75"/>
  <c r="R99" i="75" s="1"/>
  <c r="AN25" i="75"/>
  <c r="Z25" i="75"/>
  <c r="V95" i="75"/>
  <c r="V99" i="75" s="1"/>
  <c r="Z29" i="75"/>
  <c r="AN29" i="75"/>
  <c r="AD35" i="75"/>
  <c r="AO35" i="75"/>
  <c r="W35" i="75"/>
  <c r="AS35" i="75"/>
  <c r="AD43" i="75"/>
  <c r="AO43" i="75"/>
  <c r="W43" i="75"/>
  <c r="AS43" i="75"/>
  <c r="AO53" i="75"/>
  <c r="W53" i="75"/>
  <c r="AD53" i="75"/>
  <c r="AS53" i="75"/>
  <c r="AN61" i="75"/>
  <c r="Z61" i="75"/>
  <c r="AN48" i="75"/>
  <c r="Z48" i="75"/>
  <c r="Z56" i="75"/>
  <c r="AN56" i="75"/>
  <c r="AD93" i="75"/>
  <c r="W93" i="75"/>
  <c r="AO93" i="75"/>
  <c r="AS93" i="75"/>
  <c r="AD68" i="75"/>
  <c r="W68" i="75"/>
  <c r="AO68" i="75"/>
  <c r="AS68" i="75"/>
  <c r="Z21" i="75"/>
  <c r="AN21" i="75"/>
  <c r="AD26" i="75"/>
  <c r="W26" i="75"/>
  <c r="AO26" i="75"/>
  <c r="AS26" i="75"/>
  <c r="AD72" i="75"/>
  <c r="W72" i="75"/>
  <c r="AO72" i="75"/>
  <c r="AS72" i="75"/>
  <c r="AN77" i="75"/>
  <c r="Z77" i="75"/>
  <c r="AR95" i="75"/>
  <c r="AQ24" i="75"/>
  <c r="AW24" i="75"/>
  <c r="AV24" i="75"/>
  <c r="AL24" i="75"/>
  <c r="Z54" i="75"/>
  <c r="AN54" i="75"/>
  <c r="Z42" i="75"/>
  <c r="AN42" i="75"/>
  <c r="AD37" i="75"/>
  <c r="W37" i="75"/>
  <c r="AO37" i="75"/>
  <c r="AS37" i="75"/>
  <c r="Z70" i="75"/>
  <c r="AN70" i="75"/>
  <c r="AN85" i="75"/>
  <c r="Z85" i="75"/>
  <c r="Z78" i="75"/>
  <c r="AN78" i="75"/>
  <c r="AD83" i="75"/>
  <c r="W83" i="75"/>
  <c r="AO83" i="75"/>
  <c r="AS83" i="75"/>
  <c r="AN27" i="75"/>
  <c r="Z27" i="75"/>
  <c r="Z58" i="75"/>
  <c r="AN58" i="75"/>
  <c r="Z34" i="75"/>
  <c r="AN34" i="75"/>
  <c r="AD39" i="75"/>
  <c r="AO39" i="75"/>
  <c r="W39" i="75"/>
  <c r="AS39" i="75"/>
  <c r="AN51" i="75"/>
  <c r="Z51" i="75"/>
  <c r="AO73" i="75"/>
  <c r="AD73" i="75"/>
  <c r="W73" i="75"/>
  <c r="AS73" i="75"/>
  <c r="Z74" i="75"/>
  <c r="AN74" i="75"/>
  <c r="Z52" i="75"/>
  <c r="AN52" i="75"/>
  <c r="Z66" i="75"/>
  <c r="AN66" i="75"/>
  <c r="AN75" i="75"/>
  <c r="Z75" i="75"/>
  <c r="AN63" i="75"/>
  <c r="Z63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R99" i="82" l="1"/>
  <c r="AJ95" i="82"/>
  <c r="AJ99" i="82" s="1"/>
  <c r="AA95" i="82"/>
  <c r="AA79" i="82"/>
  <c r="AN79" i="82"/>
  <c r="AN95" i="82" s="1"/>
  <c r="Y99" i="82"/>
  <c r="AJ97" i="82"/>
  <c r="AA99" i="82"/>
  <c r="AD66" i="75"/>
  <c r="AO66" i="75"/>
  <c r="W66" i="75"/>
  <c r="AS66" i="75"/>
  <c r="AD52" i="75"/>
  <c r="W52" i="75"/>
  <c r="AO52" i="75"/>
  <c r="AS52" i="75"/>
  <c r="AO51" i="75"/>
  <c r="W51" i="75"/>
  <c r="AD51" i="75"/>
  <c r="AS51" i="75"/>
  <c r="AD42" i="75"/>
  <c r="AO42" i="75"/>
  <c r="W42" i="75"/>
  <c r="AS42" i="75"/>
  <c r="AD21" i="75"/>
  <c r="AO21" i="75"/>
  <c r="W21" i="75"/>
  <c r="AS21" i="75"/>
  <c r="AD76" i="75"/>
  <c r="W76" i="75"/>
  <c r="AO76" i="75"/>
  <c r="AS76" i="75"/>
  <c r="AD67" i="75"/>
  <c r="W67" i="75"/>
  <c r="AO67" i="75"/>
  <c r="AS67" i="75"/>
  <c r="AW73" i="75"/>
  <c r="AV73" i="75"/>
  <c r="AL73" i="75"/>
  <c r="AQ73" i="75"/>
  <c r="AD58" i="75"/>
  <c r="AO58" i="75"/>
  <c r="W58" i="75"/>
  <c r="AS58" i="75"/>
  <c r="AL37" i="75"/>
  <c r="AW37" i="75"/>
  <c r="AV37" i="75"/>
  <c r="AQ37" i="75"/>
  <c r="AD77" i="75"/>
  <c r="W77" i="75"/>
  <c r="AO77" i="75"/>
  <c r="AS77" i="75"/>
  <c r="AL72" i="75"/>
  <c r="AW72" i="75"/>
  <c r="AV72" i="75"/>
  <c r="AQ72" i="75"/>
  <c r="AV26" i="75"/>
  <c r="AL26" i="75"/>
  <c r="AW26" i="75"/>
  <c r="AQ26" i="75"/>
  <c r="AW43" i="75"/>
  <c r="AV43" i="75"/>
  <c r="AL43" i="75"/>
  <c r="AQ43" i="75"/>
  <c r="AV35" i="75"/>
  <c r="AL35" i="75"/>
  <c r="AW35" i="75"/>
  <c r="AQ35" i="75"/>
  <c r="AD29" i="75"/>
  <c r="W29" i="75"/>
  <c r="AO29" i="75"/>
  <c r="AS29" i="75"/>
  <c r="AD27" i="75"/>
  <c r="W27" i="75"/>
  <c r="AO27" i="75"/>
  <c r="AS27" i="75"/>
  <c r="AD63" i="75"/>
  <c r="W63" i="75"/>
  <c r="AO63" i="75"/>
  <c r="AS63" i="75"/>
  <c r="AD78" i="75"/>
  <c r="AO78" i="75"/>
  <c r="W78" i="75"/>
  <c r="AS78" i="75"/>
  <c r="AD70" i="75"/>
  <c r="AO70" i="75"/>
  <c r="W70" i="75"/>
  <c r="AS70" i="75"/>
  <c r="AD54" i="75"/>
  <c r="AO54" i="75"/>
  <c r="W54" i="75"/>
  <c r="AS54" i="75"/>
  <c r="AD56" i="75"/>
  <c r="AO56" i="75"/>
  <c r="W56" i="75"/>
  <c r="AS56" i="75"/>
  <c r="AD61" i="75"/>
  <c r="W61" i="75"/>
  <c r="AO61" i="75"/>
  <c r="AS61" i="75"/>
  <c r="AW53" i="75"/>
  <c r="AV53" i="75"/>
  <c r="AQ53" i="75"/>
  <c r="AL53" i="75"/>
  <c r="AV40" i="75"/>
  <c r="AL40" i="75"/>
  <c r="AW40" i="75"/>
  <c r="AQ40" i="75"/>
  <c r="AO65" i="75"/>
  <c r="AD65" i="75"/>
  <c r="W65" i="75"/>
  <c r="AS65" i="75"/>
  <c r="AO91" i="75"/>
  <c r="AD91" i="75"/>
  <c r="W91" i="75"/>
  <c r="AS91" i="75"/>
  <c r="AO75" i="75"/>
  <c r="AD75" i="75"/>
  <c r="W75" i="75"/>
  <c r="AS75" i="75"/>
  <c r="AD74" i="75"/>
  <c r="AO74" i="75"/>
  <c r="W74" i="75"/>
  <c r="AS74" i="75"/>
  <c r="AV39" i="75"/>
  <c r="AL39" i="75"/>
  <c r="AW39" i="75"/>
  <c r="AQ39" i="75"/>
  <c r="AD34" i="75"/>
  <c r="AO34" i="75"/>
  <c r="W34" i="75"/>
  <c r="AS34" i="75"/>
  <c r="AL83" i="75"/>
  <c r="AW83" i="75"/>
  <c r="AQ83" i="75"/>
  <c r="AV83" i="75"/>
  <c r="AD85" i="75"/>
  <c r="W85" i="75"/>
  <c r="AO85" i="75"/>
  <c r="AS85" i="75"/>
  <c r="AL68" i="75"/>
  <c r="AW68" i="75"/>
  <c r="AV68" i="75"/>
  <c r="AQ68" i="75"/>
  <c r="AL93" i="75"/>
  <c r="AW93" i="75"/>
  <c r="AQ93" i="75"/>
  <c r="AV93" i="75"/>
  <c r="AD48" i="75"/>
  <c r="W48" i="75"/>
  <c r="AO48" i="75"/>
  <c r="AS48" i="75"/>
  <c r="AD25" i="75"/>
  <c r="W25" i="75"/>
  <c r="AO25" i="75"/>
  <c r="AS25" i="75"/>
  <c r="AV28" i="75"/>
  <c r="AL28" i="75"/>
  <c r="AW28" i="75"/>
  <c r="AQ28" i="75"/>
  <c r="AW84" i="75"/>
  <c r="AV84" i="75"/>
  <c r="AL84" i="75"/>
  <c r="AQ84" i="75"/>
  <c r="AD64" i="75"/>
  <c r="AO64" i="75"/>
  <c r="W64" i="75"/>
  <c r="AS64" i="75"/>
  <c r="AL62" i="75"/>
  <c r="AW62" i="75"/>
  <c r="AV62" i="75"/>
  <c r="AQ62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N99" i="82" l="1"/>
  <c r="AW64" i="75"/>
  <c r="AV64" i="75"/>
  <c r="AL64" i="75"/>
  <c r="AQ64" i="75"/>
  <c r="AL67" i="75"/>
  <c r="AW67" i="75"/>
  <c r="AV67" i="75"/>
  <c r="AQ67" i="75"/>
  <c r="AV76" i="75"/>
  <c r="AL76" i="75"/>
  <c r="AW76" i="75"/>
  <c r="AQ76" i="75"/>
  <c r="AW66" i="75"/>
  <c r="AV66" i="75"/>
  <c r="AL66" i="75"/>
  <c r="AQ66" i="75"/>
  <c r="AL25" i="75"/>
  <c r="AW25" i="75"/>
  <c r="AV25" i="75"/>
  <c r="AQ25" i="75"/>
  <c r="AV48" i="75"/>
  <c r="AW48" i="75"/>
  <c r="AL48" i="75"/>
  <c r="AQ48" i="75"/>
  <c r="AL85" i="75"/>
  <c r="AW85" i="75"/>
  <c r="AV85" i="75"/>
  <c r="AQ85" i="75"/>
  <c r="AL34" i="75"/>
  <c r="AW34" i="75"/>
  <c r="AQ34" i="75"/>
  <c r="AV34" i="75"/>
  <c r="AW74" i="75"/>
  <c r="AV74" i="75"/>
  <c r="AL74" i="75"/>
  <c r="AQ74" i="75"/>
  <c r="AV75" i="75"/>
  <c r="AL75" i="75"/>
  <c r="AW75" i="75"/>
  <c r="AQ75" i="75"/>
  <c r="AW91" i="75"/>
  <c r="AV91" i="75"/>
  <c r="AL91" i="75"/>
  <c r="AQ91" i="75"/>
  <c r="AW65" i="75"/>
  <c r="AV65" i="75"/>
  <c r="AL65" i="75"/>
  <c r="AQ65" i="75"/>
  <c r="AW56" i="75"/>
  <c r="AV56" i="75"/>
  <c r="AL56" i="75"/>
  <c r="AQ56" i="75"/>
  <c r="AW54" i="75"/>
  <c r="AL54" i="75"/>
  <c r="AV54" i="75"/>
  <c r="AQ54" i="75"/>
  <c r="AW70" i="75"/>
  <c r="AV70" i="75"/>
  <c r="AL70" i="75"/>
  <c r="AQ70" i="75"/>
  <c r="AW78" i="75"/>
  <c r="AV78" i="75"/>
  <c r="AL78" i="75"/>
  <c r="AQ78" i="75"/>
  <c r="AV51" i="75"/>
  <c r="AW51" i="75"/>
  <c r="AL51" i="75"/>
  <c r="AQ51" i="75"/>
  <c r="AL52" i="75"/>
  <c r="AV52" i="75"/>
  <c r="AW52" i="75"/>
  <c r="AQ52" i="75"/>
  <c r="AL61" i="75"/>
  <c r="AW61" i="75"/>
  <c r="AV61" i="75"/>
  <c r="AQ61" i="75"/>
  <c r="AW21" i="75"/>
  <c r="AV21" i="75"/>
  <c r="AL21" i="75"/>
  <c r="AQ21" i="75"/>
  <c r="AW63" i="75"/>
  <c r="AV63" i="75"/>
  <c r="AL63" i="75"/>
  <c r="AQ63" i="75"/>
  <c r="AL27" i="75"/>
  <c r="AV27" i="75"/>
  <c r="AW27" i="75"/>
  <c r="AQ27" i="75"/>
  <c r="AL29" i="75"/>
  <c r="AW29" i="75"/>
  <c r="AV29" i="75"/>
  <c r="AQ29" i="75"/>
  <c r="AW77" i="75"/>
  <c r="AV77" i="75"/>
  <c r="AL77" i="75"/>
  <c r="AQ77" i="75"/>
  <c r="AW58" i="75"/>
  <c r="AV58" i="75"/>
  <c r="AL58" i="75"/>
  <c r="AQ58" i="75"/>
  <c r="AL42" i="75"/>
  <c r="AW42" i="75"/>
  <c r="AQ42" i="75"/>
  <c r="AV42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S98" i="75"/>
  <c r="AS86" i="75"/>
  <c r="AN87" i="75"/>
  <c r="AN32" i="75"/>
  <c r="AO98" i="75"/>
  <c r="AO86" i="75"/>
  <c r="AN38" i="75"/>
  <c r="AS36" i="75"/>
  <c r="AO36" i="75"/>
  <c r="AD36" i="75"/>
  <c r="AN46" i="75"/>
  <c r="AD98" i="75"/>
  <c r="AD86" i="75"/>
  <c r="AN36" i="75"/>
  <c r="AN45" i="75"/>
  <c r="AN57" i="75"/>
  <c r="AO55" i="75"/>
  <c r="AD55" i="75"/>
  <c r="AS55" i="75"/>
  <c r="AS31" i="75"/>
  <c r="AD31" i="75"/>
  <c r="AO31" i="75"/>
  <c r="AN92" i="75"/>
  <c r="AW98" i="75"/>
  <c r="AW86" i="75"/>
  <c r="AN71" i="75"/>
  <c r="W98" i="75"/>
  <c r="AN44" i="75"/>
  <c r="AN98" i="75"/>
  <c r="AN86" i="75"/>
  <c r="AV86" i="75"/>
  <c r="AV98" i="75"/>
  <c r="AL86" i="75"/>
  <c r="AL98" i="75"/>
  <c r="AV99" i="75"/>
  <c r="AV95" i="75"/>
  <c r="AV97" i="75"/>
  <c r="AV30" i="75"/>
  <c r="AV79" i="75"/>
  <c r="Z99" i="75"/>
  <c r="Z97" i="75"/>
  <c r="Z95" i="75"/>
  <c r="Z79" i="75"/>
  <c r="AD38" i="75"/>
  <c r="AO38" i="75"/>
  <c r="AS38" i="75"/>
  <c r="Y98" i="75"/>
  <c r="AN99" i="75"/>
  <c r="AN79" i="75"/>
  <c r="AN97" i="75"/>
  <c r="AN30" i="75"/>
  <c r="AN95" i="75"/>
  <c r="AO44" i="75"/>
  <c r="AD44" i="75"/>
  <c r="AS44" i="75"/>
  <c r="AN47" i="75"/>
  <c r="AN33" i="75"/>
  <c r="AN60" i="75"/>
  <c r="AO87" i="75"/>
  <c r="AS87" i="75"/>
  <c r="AD87" i="75"/>
  <c r="AW99" i="75"/>
  <c r="AW79" i="75"/>
  <c r="AW95" i="75"/>
  <c r="AW30" i="75"/>
  <c r="AW97" i="75"/>
  <c r="W79" i="75"/>
  <c r="W97" i="75"/>
  <c r="W95" i="75"/>
  <c r="W99" i="75"/>
  <c r="Y97" i="75"/>
  <c r="Y79" i="75"/>
  <c r="Y95" i="75"/>
  <c r="Y99" i="75"/>
  <c r="AN49" i="75"/>
  <c r="AQ31" i="75"/>
  <c r="AW31" i="75"/>
  <c r="AV31" i="75"/>
  <c r="AL31" i="75"/>
  <c r="AV32" i="75"/>
  <c r="AW32" i="75"/>
  <c r="AQ32" i="75"/>
  <c r="AL32" i="75"/>
  <c r="AW33" i="75"/>
  <c r="AV33" i="75"/>
  <c r="AQ33" i="75"/>
  <c r="AL33" i="75"/>
  <c r="AV36" i="75"/>
  <c r="AW36" i="75"/>
  <c r="AQ36" i="75"/>
  <c r="Y36" i="75"/>
  <c r="Z36" i="75"/>
  <c r="W36" i="75"/>
  <c r="AL36" i="75"/>
  <c r="AL38" i="75"/>
  <c r="AW38" i="75"/>
  <c r="AV38" i="75"/>
  <c r="Y38" i="75"/>
  <c r="Z38" i="75"/>
  <c r="W38" i="75"/>
  <c r="AQ38" i="75"/>
  <c r="AS41" i="75"/>
  <c r="AO41" i="75"/>
  <c r="AD41" i="75"/>
  <c r="AW41" i="75"/>
  <c r="AV41" i="75"/>
  <c r="AL41" i="75"/>
  <c r="AQ41" i="75"/>
  <c r="AV44" i="75"/>
  <c r="AQ44" i="75"/>
  <c r="AL44" i="75"/>
  <c r="Y44" i="75"/>
  <c r="Z44" i="75"/>
  <c r="W44" i="75"/>
  <c r="AW44" i="75"/>
  <c r="AQ45" i="75"/>
  <c r="AL45" i="75"/>
  <c r="AW45" i="75"/>
  <c r="AV45" i="75"/>
  <c r="AO46" i="75"/>
  <c r="AD46" i="75"/>
  <c r="AS46" i="75"/>
  <c r="AL46" i="75"/>
  <c r="AW46" i="75"/>
  <c r="AQ46" i="75"/>
  <c r="Y46" i="75"/>
  <c r="Z46" i="75"/>
  <c r="W46" i="75"/>
  <c r="AV46" i="75"/>
  <c r="AL47" i="75"/>
  <c r="AQ47" i="75"/>
  <c r="AW47" i="75"/>
  <c r="AV47" i="75"/>
  <c r="AN55" i="75"/>
  <c r="AL55" i="75"/>
  <c r="AV55" i="75"/>
  <c r="AW55" i="75"/>
  <c r="Y55" i="75"/>
  <c r="Z55" i="75"/>
  <c r="W55" i="75"/>
  <c r="AQ55" i="75"/>
  <c r="AL59" i="75"/>
  <c r="AQ59" i="75"/>
  <c r="AV59" i="75"/>
  <c r="AW59" i="75"/>
  <c r="AN59" i="75"/>
  <c r="AD71" i="75"/>
  <c r="AS71" i="75"/>
  <c r="AO71" i="75"/>
  <c r="AL49" i="75"/>
  <c r="AV49" i="75"/>
  <c r="AW49" i="75"/>
  <c r="AQ49" i="75"/>
  <c r="AD50" i="75"/>
  <c r="AS50" i="75"/>
  <c r="AO50" i="75"/>
  <c r="AV50" i="75"/>
  <c r="AL50" i="75"/>
  <c r="AQ50" i="75"/>
  <c r="AW50" i="75"/>
  <c r="AL57" i="75"/>
  <c r="AV57" i="75"/>
  <c r="AQ57" i="75"/>
  <c r="AW57" i="75"/>
  <c r="AQ60" i="75"/>
  <c r="AL60" i="75"/>
  <c r="AW60" i="75"/>
  <c r="AV60" i="75"/>
  <c r="AL71" i="75"/>
  <c r="AQ71" i="75"/>
  <c r="AW71" i="75"/>
  <c r="Y71" i="75"/>
  <c r="Z71" i="75"/>
  <c r="W71" i="75"/>
  <c r="AV71" i="75"/>
  <c r="AN89" i="75"/>
  <c r="AD94" i="75"/>
  <c r="AS94" i="75"/>
  <c r="AO94" i="75"/>
  <c r="AQ94" i="75"/>
  <c r="AL94" i="75"/>
  <c r="AV94" i="75"/>
  <c r="AW94" i="75"/>
  <c r="AW87" i="75"/>
  <c r="AL87" i="75"/>
  <c r="AV87" i="75"/>
  <c r="Y87" i="75"/>
  <c r="Z87" i="75"/>
  <c r="W87" i="75"/>
  <c r="AQ87" i="75"/>
  <c r="AN88" i="75"/>
  <c r="AV88" i="75"/>
  <c r="AW88" i="75"/>
  <c r="AL88" i="75"/>
  <c r="AQ88" i="75"/>
  <c r="AV89" i="75"/>
  <c r="AQ89" i="75"/>
  <c r="AL89" i="75"/>
  <c r="AW89" i="75"/>
  <c r="AS90" i="75"/>
  <c r="AO90" i="75"/>
  <c r="AD90" i="75"/>
  <c r="AW90" i="75"/>
  <c r="AL90" i="75"/>
  <c r="AV90" i="75"/>
  <c r="AQ90" i="75"/>
  <c r="AS92" i="75"/>
  <c r="AO92" i="75"/>
  <c r="AD92" i="75"/>
  <c r="AL92" i="75"/>
  <c r="AW92" i="75"/>
  <c r="AQ92" i="75"/>
  <c r="Y92" i="75"/>
  <c r="Z92" i="75"/>
  <c r="W92" i="75"/>
  <c r="AV92" i="75"/>
  <c r="AQ79" i="75"/>
  <c r="AQ97" i="75"/>
  <c r="AQ99" i="75"/>
  <c r="AQ30" i="75"/>
  <c r="AQ95" i="75"/>
  <c r="AO47" i="75"/>
  <c r="AD47" i="75"/>
  <c r="W47" i="75"/>
  <c r="Y47" i="75"/>
  <c r="Z47" i="75"/>
  <c r="AS47" i="75"/>
  <c r="AD49" i="75"/>
  <c r="AO49" i="75"/>
  <c r="W49" i="75"/>
  <c r="Y49" i="75"/>
  <c r="Z49" i="75"/>
  <c r="AS49" i="75"/>
  <c r="AL97" i="75"/>
  <c r="AL99" i="75"/>
  <c r="AL95" i="75"/>
  <c r="AL30" i="75"/>
  <c r="AL79" i="75"/>
  <c r="AD95" i="75"/>
  <c r="AD99" i="75"/>
  <c r="AD97" i="75"/>
  <c r="AD30" i="75"/>
  <c r="AD79" i="75"/>
  <c r="AD45" i="75"/>
  <c r="AO45" i="75"/>
  <c r="W45" i="75"/>
  <c r="Y45" i="75"/>
  <c r="Z45" i="75"/>
  <c r="AS45" i="75"/>
  <c r="AS57" i="75"/>
  <c r="AD57" i="75"/>
  <c r="W57" i="75"/>
  <c r="Y57" i="75"/>
  <c r="Z57" i="75"/>
  <c r="AO57" i="75"/>
  <c r="Z31" i="75"/>
  <c r="W31" i="75"/>
  <c r="Y31" i="75"/>
  <c r="AN31" i="75"/>
  <c r="Z41" i="75"/>
  <c r="W41" i="75"/>
  <c r="Y41" i="75"/>
  <c r="AN41" i="75"/>
  <c r="AO95" i="75"/>
  <c r="AO99" i="75"/>
  <c r="AO97" i="75"/>
  <c r="AO30" i="75"/>
  <c r="AO79" i="75"/>
  <c r="Z90" i="75"/>
  <c r="W90" i="75"/>
  <c r="Y90" i="75"/>
  <c r="AN90" i="75"/>
  <c r="AS59" i="75"/>
  <c r="AO59" i="75"/>
  <c r="W59" i="75"/>
  <c r="Y59" i="75"/>
  <c r="Z59" i="75"/>
  <c r="AD59" i="75"/>
  <c r="AS60" i="75"/>
  <c r="AD60" i="75"/>
  <c r="W60" i="75"/>
  <c r="Y60" i="75"/>
  <c r="Z60" i="75"/>
  <c r="AO60" i="75"/>
  <c r="AS99" i="75"/>
  <c r="AS95" i="75"/>
  <c r="AS97" i="75"/>
  <c r="W30" i="75"/>
  <c r="Y30" i="75"/>
  <c r="Z30" i="75"/>
  <c r="AS30" i="75"/>
  <c r="AS79" i="75"/>
  <c r="AO32" i="75"/>
  <c r="AS32" i="75"/>
  <c r="W32" i="75"/>
  <c r="Y32" i="75"/>
  <c r="Z32" i="75"/>
  <c r="AD32" i="75"/>
  <c r="AD89" i="75"/>
  <c r="AO89" i="75"/>
  <c r="W89" i="75"/>
  <c r="Y89" i="75"/>
  <c r="Z89" i="75"/>
  <c r="AS89" i="75"/>
  <c r="AS33" i="75"/>
  <c r="AO33" i="75"/>
  <c r="W33" i="75"/>
  <c r="Y33" i="75"/>
  <c r="Z33" i="75"/>
  <c r="AD33" i="75"/>
  <c r="AO88" i="75"/>
  <c r="AD88" i="75"/>
  <c r="W88" i="75"/>
  <c r="Y88" i="75"/>
  <c r="Z88" i="75"/>
  <c r="AS88" i="75"/>
  <c r="AQ86" i="75"/>
  <c r="AQ98" i="75"/>
  <c r="Z94" i="75"/>
  <c r="W94" i="75"/>
  <c r="Y94" i="75"/>
  <c r="AN94" i="75"/>
  <c r="Z50" i="75"/>
  <c r="W50" i="75"/>
  <c r="Y50" i="75"/>
  <c r="AN50" i="75"/>
  <c r="W86" i="75"/>
  <c r="Y86" i="75"/>
  <c r="Z86" i="75"/>
  <c r="Z98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30" authorId="0" shapeId="0" xr:uid="{63F7FC22-9D53-43E0-AFEE-5C54AA961FDC}">
      <text>
        <r>
          <rPr>
            <sz val="10"/>
            <color indexed="81"/>
            <rFont val="Arial"/>
            <family val="2"/>
          </rPr>
          <t>Original - _x000D_
795,000_x000D_
Change Order - _x000D_
43,979</t>
        </r>
      </text>
    </comment>
    <comment ref="E31" authorId="0" shapeId="0" xr:uid="{A91FBCE8-5F8A-44A3-92C1-0AF3EBDE6C19}">
      <text>
        <r>
          <rPr>
            <sz val="10"/>
            <color indexed="81"/>
            <rFont val="Arial"/>
            <family val="2"/>
          </rPr>
          <t>Original - _x000D_
181,657_x000D_
Change Order - _x000D_
213,000</t>
        </r>
      </text>
    </comment>
    <comment ref="E35" authorId="0" shapeId="0" xr:uid="{EA1E7F50-060D-4124-9987-8137A9186C59}">
      <text>
        <r>
          <rPr>
            <sz val="10"/>
            <color indexed="81"/>
            <rFont val="Arial"/>
            <family val="2"/>
          </rPr>
          <t>Original - _x000D_
123,000_x000D_
Change Order - _x000D_
40,957</t>
        </r>
      </text>
    </comment>
    <comment ref="E39" authorId="0" shapeId="0" xr:uid="{7939CE53-8C48-4EC2-B3D9-4BC548D4ECE0}">
      <text>
        <r>
          <rPr>
            <sz val="10"/>
            <color indexed="81"/>
            <rFont val="Arial"/>
            <family val="2"/>
          </rPr>
          <t>Original - _x000D_
1,325,000_x000D_
Change Order - _x000D_
14,593</t>
        </r>
      </text>
    </comment>
    <comment ref="E41" authorId="0" shapeId="0" xr:uid="{899D82A1-3A91-48AE-9B91-ABA30C0D08C0}">
      <text>
        <r>
          <rPr>
            <sz val="10"/>
            <color indexed="81"/>
            <rFont val="Arial"/>
            <family val="2"/>
          </rPr>
          <t>Original - _x000D_
198,000_x000D_
Change Order - _x000D_
6,175</t>
        </r>
      </text>
    </comment>
    <comment ref="E44" authorId="0" shapeId="0" xr:uid="{6467BD9E-F115-4D87-A8B2-DAAECBE00601}">
      <text>
        <r>
          <rPr>
            <sz val="10"/>
            <color indexed="81"/>
            <rFont val="Arial"/>
            <family val="2"/>
          </rPr>
          <t>Original - _x000D_
194,000_x000D_
Change Order - _x000D_
4,936</t>
        </r>
      </text>
    </comment>
    <comment ref="E47" authorId="0" shapeId="0" xr:uid="{5BA24ECD-7617-44C4-8235-A62E0E429DA9}">
      <text>
        <r>
          <rPr>
            <sz val="10"/>
            <color indexed="81"/>
            <rFont val="Arial"/>
            <family val="2"/>
          </rPr>
          <t>Original - _x000D_
32,150_x000D_
Change Order - _x000D_
-6,100</t>
        </r>
      </text>
    </comment>
    <comment ref="E49" authorId="0" shapeId="0" xr:uid="{AD247628-5556-4BE5-A738-618512921CA9}">
      <text>
        <r>
          <rPr>
            <sz val="10"/>
            <color indexed="81"/>
            <rFont val="Arial"/>
            <family val="2"/>
          </rPr>
          <t>Original - _x000D_
73,120_x000D_
Change Order - _x000D_
600</t>
        </r>
      </text>
    </comment>
    <comment ref="E51" authorId="0" shapeId="0" xr:uid="{FA1B3A98-4902-42A0-BDA8-B9487BD22C67}">
      <text>
        <r>
          <rPr>
            <sz val="10"/>
            <color indexed="81"/>
            <rFont val="Arial"/>
            <family val="2"/>
          </rPr>
          <t>Original - _x000D_
275,000_x000D_
Change Order - _x000D_
9,781</t>
        </r>
      </text>
    </comment>
    <comment ref="E52" authorId="0" shapeId="0" xr:uid="{94BF4EDF-C66B-4690-9400-3EEB3A21033E}">
      <text>
        <r>
          <rPr>
            <sz val="10"/>
            <color indexed="81"/>
            <rFont val="Arial"/>
            <family val="2"/>
          </rPr>
          <t>Original - _x000D_
2,750,000_x000D_
Change Order - _x000D_
56,283</t>
        </r>
      </text>
    </comment>
    <comment ref="E57" authorId="0" shapeId="0" xr:uid="{F88ECD38-25AB-40C7-B067-BE32BDD72F71}">
      <text>
        <r>
          <rPr>
            <sz val="10"/>
            <color indexed="81"/>
            <rFont val="Arial"/>
            <family val="2"/>
          </rPr>
          <t>Original - _x000D_
81,500_x000D_
Change Order - _x000D_
7,315</t>
        </r>
      </text>
    </comment>
    <comment ref="E60" authorId="0" shapeId="0" xr:uid="{2837FFFF-4AE5-49DA-939C-B068F00015C2}">
      <text>
        <r>
          <rPr>
            <sz val="10"/>
            <color indexed="81"/>
            <rFont val="Arial"/>
            <family val="2"/>
          </rPr>
          <t>Original - _x000D_
277,000_x000D_
Change Order - _x000D_
96,531</t>
        </r>
      </text>
    </comment>
    <comment ref="E69" authorId="0" shapeId="0" xr:uid="{C5F183C0-BED9-40EC-AF91-5EA9B3AEFF92}">
      <text>
        <r>
          <rPr>
            <sz val="10"/>
            <color indexed="81"/>
            <rFont val="Arial"/>
            <family val="2"/>
          </rPr>
          <t>Original - _x000D_
250,000_x000D_
Change Order - _x000D_
-14,486</t>
        </r>
      </text>
    </comment>
    <comment ref="E70" authorId="0" shapeId="0" xr:uid="{8AC72734-8657-4A68-BEBB-2DA86BBB2E8D}">
      <text>
        <r>
          <rPr>
            <sz val="10"/>
            <color indexed="81"/>
            <rFont val="Arial"/>
            <family val="2"/>
          </rPr>
          <t>Original - _x000D_
535,000_x000D_
Change Order - _x000D_
-20,000</t>
        </r>
      </text>
    </comment>
    <comment ref="E71" authorId="0" shapeId="0" xr:uid="{E4F9829A-9039-4EAC-A3D6-73FA60CB51AE}">
      <text>
        <r>
          <rPr>
            <sz val="10"/>
            <color indexed="81"/>
            <rFont val="Arial"/>
            <family val="2"/>
          </rPr>
          <t>Original - _x000D_
78,500_x000D_
Change Order - _x000D_
2,931</t>
        </r>
      </text>
    </comment>
    <comment ref="E74" authorId="0" shapeId="0" xr:uid="{70AFAF27-A8AB-4BBA-B5F6-23FDCF26DEF1}">
      <text>
        <r>
          <rPr>
            <sz val="10"/>
            <color indexed="81"/>
            <rFont val="Arial"/>
            <family val="2"/>
          </rPr>
          <t>Original - _x000D_
124,500_x000D_
Change Order - _x000D_
46,670</t>
        </r>
      </text>
    </comment>
    <comment ref="E86" authorId="0" shapeId="0" xr:uid="{CADADCA2-FBA9-43E3-9B09-BBEBF1E30512}">
      <text>
        <r>
          <rPr>
            <sz val="10"/>
            <color indexed="81"/>
            <rFont val="Arial"/>
            <family val="2"/>
          </rPr>
          <t>Original - _x000D_
55,950_x000D_
Change Order - _x000D_
3,595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30" authorId="0" shapeId="0" xr:uid="{B58AE738-DBB8-4359-8572-CC3E372B3475}">
      <text>
        <r>
          <rPr>
            <sz val="10"/>
            <color indexed="81"/>
            <rFont val="Arial"/>
            <family val="2"/>
          </rPr>
          <t>Original - _x000D_
795,000_x000D_
Change Order - _x000D_
43,979</t>
        </r>
      </text>
    </comment>
    <comment ref="E31" authorId="0" shapeId="0" xr:uid="{12666D4D-303F-48FA-A5A7-7AB7D106F1D9}">
      <text>
        <r>
          <rPr>
            <sz val="10"/>
            <color indexed="81"/>
            <rFont val="Arial"/>
            <family val="2"/>
          </rPr>
          <t>Original - _x000D_
181,657_x000D_
Change Order - _x000D_
213,000</t>
        </r>
      </text>
    </comment>
    <comment ref="E35" authorId="0" shapeId="0" xr:uid="{2592757B-A451-416C-ABA7-405F2942E977}">
      <text>
        <r>
          <rPr>
            <sz val="10"/>
            <color indexed="81"/>
            <rFont val="Arial"/>
            <family val="2"/>
          </rPr>
          <t>Original - _x000D_
123,000_x000D_
Change Order - _x000D_
40,957</t>
        </r>
      </text>
    </comment>
    <comment ref="E39" authorId="0" shapeId="0" xr:uid="{20281ED2-E4C9-42A3-AE7D-7E6F6D7C7748}">
      <text>
        <r>
          <rPr>
            <sz val="10"/>
            <color indexed="81"/>
            <rFont val="Arial"/>
            <family val="2"/>
          </rPr>
          <t>Original - _x000D_
1,325,000_x000D_
Change Order - _x000D_
14,593</t>
        </r>
      </text>
    </comment>
    <comment ref="E41" authorId="0" shapeId="0" xr:uid="{14362784-75A1-4D49-9F27-F058DEE91007}">
      <text>
        <r>
          <rPr>
            <sz val="10"/>
            <color indexed="81"/>
            <rFont val="Arial"/>
            <family val="2"/>
          </rPr>
          <t>Original - _x000D_
198,000_x000D_
Change Order - _x000D_
6,175</t>
        </r>
      </text>
    </comment>
    <comment ref="E44" authorId="0" shapeId="0" xr:uid="{26FF8A80-E428-4B44-882B-8A7E3404F5DA}">
      <text>
        <r>
          <rPr>
            <sz val="10"/>
            <color indexed="81"/>
            <rFont val="Arial"/>
            <family val="2"/>
          </rPr>
          <t>Original - _x000D_
194,000_x000D_
Change Order - _x000D_
4,936</t>
        </r>
      </text>
    </comment>
    <comment ref="E47" authorId="0" shapeId="0" xr:uid="{5EC50B66-5C37-4601-8FAE-29480FDF4691}">
      <text>
        <r>
          <rPr>
            <sz val="10"/>
            <color indexed="81"/>
            <rFont val="Arial"/>
            <family val="2"/>
          </rPr>
          <t>Original - _x000D_
32,150_x000D_
Change Order - _x000D_
-6,100</t>
        </r>
      </text>
    </comment>
    <comment ref="E49" authorId="0" shapeId="0" xr:uid="{CC14BCDD-E34C-43EE-AAD2-2C93CFB5511A}">
      <text>
        <r>
          <rPr>
            <sz val="10"/>
            <color indexed="81"/>
            <rFont val="Arial"/>
            <family val="2"/>
          </rPr>
          <t>Original - _x000D_
73,120_x000D_
Change Order - _x000D_
600</t>
        </r>
      </text>
    </comment>
    <comment ref="E51" authorId="0" shapeId="0" xr:uid="{5D75FC74-E29E-433B-B635-B34BBB6346DD}">
      <text>
        <r>
          <rPr>
            <sz val="10"/>
            <color indexed="81"/>
            <rFont val="Arial"/>
            <family val="2"/>
          </rPr>
          <t>Original - _x000D_
275,000_x000D_
Change Order - _x000D_
9,781</t>
        </r>
      </text>
    </comment>
    <comment ref="E52" authorId="0" shapeId="0" xr:uid="{0AEE28BA-E3BF-4E17-947F-17BCF7CDE22C}">
      <text>
        <r>
          <rPr>
            <sz val="10"/>
            <color indexed="81"/>
            <rFont val="Arial"/>
            <family val="2"/>
          </rPr>
          <t>Original - _x000D_
2,750,000_x000D_
Change Order - _x000D_
56,283</t>
        </r>
      </text>
    </comment>
    <comment ref="E57" authorId="0" shapeId="0" xr:uid="{CF525106-B8DB-4746-BA3A-30165B414E50}">
      <text>
        <r>
          <rPr>
            <sz val="10"/>
            <color indexed="81"/>
            <rFont val="Arial"/>
            <family val="2"/>
          </rPr>
          <t>Original - _x000D_
81,500_x000D_
Change Order - _x000D_
7,315</t>
        </r>
      </text>
    </comment>
    <comment ref="E60" authorId="0" shapeId="0" xr:uid="{E9375637-1480-49D5-BD7A-8A99F3555F13}">
      <text>
        <r>
          <rPr>
            <sz val="10"/>
            <color indexed="81"/>
            <rFont val="Arial"/>
            <family val="2"/>
          </rPr>
          <t>Original - _x000D_
277,000_x000D_
Change Order - _x000D_
96,531</t>
        </r>
      </text>
    </comment>
    <comment ref="E69" authorId="0" shapeId="0" xr:uid="{D9648BD6-6145-4EE8-A9E3-8F0E34453D8D}">
      <text>
        <r>
          <rPr>
            <sz val="10"/>
            <color indexed="81"/>
            <rFont val="Arial"/>
            <family val="2"/>
          </rPr>
          <t>Original - _x000D_
250,000_x000D_
Change Order - _x000D_
-14,486</t>
        </r>
      </text>
    </comment>
    <comment ref="E70" authorId="0" shapeId="0" xr:uid="{22D2D37D-B3E9-4F1F-8278-462F461AE66C}">
      <text>
        <r>
          <rPr>
            <sz val="10"/>
            <color indexed="81"/>
            <rFont val="Arial"/>
            <family val="2"/>
          </rPr>
          <t>Original - _x000D_
535,000_x000D_
Change Order - _x000D_
-20,000</t>
        </r>
      </text>
    </comment>
    <comment ref="E71" authorId="0" shapeId="0" xr:uid="{68104890-3B49-4DF2-82CC-ED06264FD393}">
      <text>
        <r>
          <rPr>
            <sz val="10"/>
            <color indexed="81"/>
            <rFont val="Arial"/>
            <family val="2"/>
          </rPr>
          <t>Original - _x000D_
78,500_x000D_
Change Order - _x000D_
2,931</t>
        </r>
      </text>
    </comment>
    <comment ref="E74" authorId="0" shapeId="0" xr:uid="{A8C08A63-5186-4ED5-82BC-A8CE5FB50B50}">
      <text>
        <r>
          <rPr>
            <sz val="10"/>
            <color indexed="81"/>
            <rFont val="Arial"/>
            <family val="2"/>
          </rPr>
          <t>Original - _x000D_
124,500_x000D_
Change Order - _x000D_
46,670</t>
        </r>
      </text>
    </comment>
    <comment ref="E86" authorId="0" shapeId="0" xr:uid="{15D2EAE5-6D59-4E5D-ACC9-138BCE720C25}">
      <text>
        <r>
          <rPr>
            <sz val="10"/>
            <color indexed="81"/>
            <rFont val="Arial"/>
            <family val="2"/>
          </rPr>
          <t>Original - _x000D_
55,950_x000D_
Change Order - _x000D_
3,595</t>
        </r>
      </text>
    </comment>
  </commentList>
</comments>
</file>

<file path=xl/sharedStrings.xml><?xml version="1.0" encoding="utf-8"?>
<sst xmlns="http://schemas.openxmlformats.org/spreadsheetml/2006/main" count="5426" uniqueCount="812">
  <si>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</si>
  <si>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</si>
  <si>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</si>
  <si>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</si>
  <si>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</si>
  <si>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</si>
  <si>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</si>
  <si>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</si>
  <si>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</si>
  <si>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</si>
  <si>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</si>
  <si>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</si>
  <si>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</si>
  <si>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</si>
  <si>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</si>
  <si>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</si>
  <si>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</si>
  <si>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</si>
  <si>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</si>
  <si>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</si>
  <si>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</si>
  <si>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</si>
  <si>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</si>
  <si>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</si>
  <si>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</si>
  <si>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</si>
  <si>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</si>
  <si>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</si>
  <si>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</si>
  <si>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</si>
  <si>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</si>
  <si>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</si>
  <si>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</si>
  <si>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</si>
  <si>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</si>
  <si>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</si>
  <si>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</si>
  <si>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</si>
  <si>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</si>
  <si>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</si>
  <si>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</si>
  <si>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</si>
  <si>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</si>
  <si>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</si>
  <si>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</si>
  <si>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</si>
  <si>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</si>
  <si>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</si>
  <si>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</si>
  <si>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</si>
  <si>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</si>
  <si>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</si>
  <si>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</si>
  <si>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</si>
  <si>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</si>
  <si>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</si>
  <si>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</si>
  <si>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</si>
  <si>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</si>
  <si>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</si>
  <si>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</si>
  <si>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</si>
  <si>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</si>
  <si>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</si>
  <si>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</si>
  <si>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</si>
  <si>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</si>
  <si>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</si>
  <si>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</si>
  <si>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</si>
  <si>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</si>
  <si>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</si>
  <si>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</si>
  <si>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</si>
  <si>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</si>
  <si>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</si>
  <si>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</si>
  <si>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</si>
  <si>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</si>
  <si>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</si>
  <si>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</si>
  <si>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</si>
  <si>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</si>
  <si>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</si>
  <si>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</si>
  <si>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</si>
  <si>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</si>
  <si>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</si>
  <si>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</si>
  <si>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</si>
  <si>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</si>
  <si>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</si>
  <si>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</si>
  <si>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</si>
  <si>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</si>
  <si>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</si>
  <si>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</si>
  <si>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</si>
  <si>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</si>
  <si>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</si>
  <si>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</si>
  <si>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</si>
  <si>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</si>
  <si>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</si>
  <si>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</si>
  <si>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</si>
  <si>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</si>
  <si>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</si>
  <si>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</si>
  <si>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</si>
  <si>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</si>
  <si>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</si>
  <si>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</si>
  <si>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</si>
  <si>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</si>
  <si>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</si>
  <si>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</si>
  <si>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</si>
  <si>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</si>
  <si>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</si>
  <si>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</si>
  <si>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</si>
  <si>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</si>
  <si>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</si>
  <si>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</si>
  <si>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</si>
  <si>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</si>
  <si>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</si>
  <si>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</si>
  <si>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</si>
  <si>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</si>
  <si>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</si>
  <si>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</si>
  <si>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</si>
  <si>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</si>
  <si>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</si>
  <si>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</si>
  <si>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</si>
  <si>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</si>
  <si>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</si>
  <si>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</si>
  <si>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</si>
  <si>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</si>
  <si>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</si>
  <si>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</si>
  <si>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</si>
  <si>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</si>
  <si>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</si>
  <si>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</si>
  <si>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</si>
  <si>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</si>
  <si>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</si>
  <si>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</si>
  <si>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</si>
  <si>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</si>
  <si>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</si>
  <si>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</si>
  <si>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</si>
  <si>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</si>
  <si>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</si>
  <si>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</si>
  <si>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</si>
  <si>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</si>
  <si>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</si>
  <si>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</si>
  <si>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</si>
  <si>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</si>
  <si>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</si>
  <si>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</si>
  <si>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</si>
  <si>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</si>
  <si>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</si>
  <si>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</si>
  <si>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</si>
  <si>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</si>
  <si>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</si>
  <si>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</si>
  <si>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</si>
  <si>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</si>
  <si>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</si>
  <si>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</si>
  <si>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</si>
  <si>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</si>
  <si>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</si>
  <si>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</si>
  <si>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</si>
  <si>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</si>
  <si>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</si>
  <si>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</si>
  <si>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</si>
  <si>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</si>
  <si>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</si>
  <si>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</si>
  <si>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</si>
  <si>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</si>
  <si>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</si>
  <si>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</si>
  <si>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</si>
  <si>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</si>
  <si>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</si>
  <si>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</si>
  <si>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</si>
  <si>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</si>
  <si>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</si>
  <si>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</si>
  <si>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</si>
  <si>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</si>
  <si>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</si>
  <si>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</si>
  <si>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</si>
  <si>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</si>
  <si>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</si>
  <si>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</si>
  <si>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</si>
  <si>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</si>
  <si>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</si>
  <si>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</si>
  <si>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</si>
  <si>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</si>
  <si>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</si>
  <si>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</si>
  <si>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</si>
  <si>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</si>
  <si>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</si>
  <si>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</si>
  <si>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</si>
  <si>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</si>
  <si>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</si>
  <si>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</si>
  <si>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</si>
  <si>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</si>
  <si>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</si>
  <si>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</si>
  <si>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</si>
  <si>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</si>
  <si>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</si>
  <si>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</si>
  <si>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</si>
  <si>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</si>
  <si>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</si>
  <si>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</si>
  <si>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</si>
  <si>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</si>
  <si>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</si>
  <si>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</si>
  <si>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</si>
  <si>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</si>
  <si>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</si>
  <si>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</si>
  <si>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</si>
  <si>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</si>
  <si>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</si>
  <si>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</si>
  <si>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</si>
  <si>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</si>
  <si>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</si>
  <si>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</si>
  <si>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</si>
  <si>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</si>
  <si>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</si>
  <si>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</si>
  <si>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</si>
  <si>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</si>
  <si>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</si>
  <si>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</si>
  <si>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</si>
  <si>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</si>
  <si>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</si>
  <si>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</si>
  <si>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</si>
  <si>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</si>
  <si>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</si>
  <si>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</si>
  <si>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</si>
  <si>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</si>
  <si>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</si>
  <si>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</si>
  <si>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</si>
  <si>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</si>
  <si>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</si>
  <si>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</si>
  <si>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</si>
  <si>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</si>
  <si>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</si>
  <si>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</si>
  <si>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</si>
  <si>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</si>
  <si>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</si>
  <si>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</si>
  <si>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</si>
  <si>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</si>
  <si>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</si>
  <si>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</si>
  <si>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</si>
  <si>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</si>
  <si>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</si>
  <si>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</si>
  <si>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</si>
  <si>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</si>
  <si>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</si>
  <si>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</si>
  <si>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</si>
  <si>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</si>
  <si>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</si>
  <si>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</si>
  <si>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</si>
  <si>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</si>
  <si>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</si>
  <si>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</si>
  <si>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</si>
  <si>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</si>
  <si>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</si>
  <si>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</si>
  <si>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</si>
  <si>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</si>
  <si>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</si>
  <si>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</si>
  <si>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</si>
  <si>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</si>
  <si>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</si>
  <si>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</si>
  <si>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</si>
  <si>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</si>
  <si>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</si>
  <si>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</si>
  <si>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</si>
  <si>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</si>
  <si>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</si>
  <si>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</si>
  <si>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</si>
  <si>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</si>
  <si>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</si>
  <si>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</si>
  <si>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</si>
  <si>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</si>
  <si>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</si>
  <si>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</si>
  <si>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</si>
  <si>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</si>
  <si>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</si>
  <si>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</si>
  <si>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</si>
  <si>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</si>
  <si>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</si>
  <si>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</si>
  <si>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</si>
  <si>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</si>
  <si>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</si>
  <si>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</si>
  <si>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</si>
  <si>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</si>
  <si>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</si>
  <si>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</si>
  <si>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</si>
  <si>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</si>
  <si>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</si>
  <si>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</si>
  <si>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</si>
  <si>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</si>
  <si>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</si>
  <si>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</si>
  <si>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</si>
  <si>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</si>
  <si>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</si>
  <si>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</si>
  <si>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</si>
  <si>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</si>
  <si>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</si>
  <si>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</si>
  <si>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</si>
  <si>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</si>
  <si>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</si>
  <si>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</si>
  <si>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</si>
  <si>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</si>
  <si>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</si>
  <si>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</si>
  <si>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</si>
  <si>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</si>
  <si>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</si>
  <si>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</si>
  <si>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</si>
  <si>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</si>
  <si>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</si>
  <si>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</si>
  <si>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</si>
  <si>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</si>
  <si>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</si>
  <si>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</si>
  <si>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</si>
  <si>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</si>
  <si>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</si>
  <si>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</si>
  <si>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</si>
  <si>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</si>
  <si>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</si>
  <si>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</si>
  <si>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</si>
  <si>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</si>
  <si>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</si>
  <si>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</si>
  <si>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</si>
  <si>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</si>
  <si>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</si>
  <si>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</si>
  <si>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</si>
  <si>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</si>
  <si>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</si>
  <si>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</si>
  <si>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</si>
  <si>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</si>
  <si>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</si>
  <si>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</si>
  <si>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</si>
  <si>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</si>
  <si>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</si>
  <si>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</si>
  <si>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</si>
  <si>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</si>
  <si>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</si>
  <si>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</si>
  <si>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</si>
  <si>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</si>
  <si>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</si>
  <si>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</si>
  <si>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</si>
  <si>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</si>
  <si>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</si>
  <si>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</si>
  <si>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</si>
  <si>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</si>
  <si>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</si>
  <si>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</si>
  <si>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</si>
  <si>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</si>
  <si>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</si>
  <si>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</si>
  <si>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</si>
  <si>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</si>
  <si>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</si>
  <si>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</si>
  <si>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</si>
  <si>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</si>
  <si>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</si>
  <si>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</si>
  <si>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</si>
  <si>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</si>
  <si>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</si>
  <si>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</si>
  <si>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</si>
  <si>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</si>
  <si>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</si>
  <si>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</si>
  <si>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</si>
  <si>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</si>
  <si>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</si>
  <si>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</si>
  <si>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</si>
  <si>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</si>
  <si>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</si>
  <si>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</si>
  <si>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</si>
  <si>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</si>
  <si>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</si>
  <si>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</si>
  <si>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</si>
  <si>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</si>
  <si>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</si>
  <si>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</si>
  <si>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</si>
  <si>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</si>
  <si>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</si>
  <si>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</si>
  <si>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</si>
  <si>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</si>
  <si>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</si>
  <si>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</si>
  <si>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</si>
  <si>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</si>
  <si>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</si>
  <si>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</si>
  <si>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</si>
  <si>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</si>
  <si>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</si>
  <si>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</si>
  <si>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</si>
  <si>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</si>
  <si>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</si>
  <si>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</si>
  <si>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</si>
  <si>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</si>
  <si>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</si>
  <si>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</si>
  <si>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</si>
  <si>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</si>
  <si>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</si>
  <si>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</si>
  <si>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</si>
  <si>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</si>
  <si>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</si>
  <si>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</si>
  <si>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</si>
  <si>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</si>
  <si>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</si>
  <si>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</si>
  <si>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</si>
  <si>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</si>
  <si>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</si>
  <si>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</si>
  <si>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</si>
  <si>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</si>
  <si>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</si>
  <si>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</si>
  <si>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</si>
  <si>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</si>
  <si>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</si>
  <si>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</si>
  <si>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</si>
  <si>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</si>
  <si>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</si>
  <si>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</si>
  <si>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</si>
  <si>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</si>
  <si>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</si>
  <si>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</si>
  <si>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</si>
  <si>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</si>
  <si>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</si>
  <si>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</si>
  <si>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</si>
  <si>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</si>
  <si>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</si>
  <si>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</si>
  <si>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</si>
  <si>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</si>
  <si>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</si>
  <si>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</si>
  <si>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</si>
  <si>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</si>
  <si>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</si>
  <si>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</si>
  <si>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</si>
  <si>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</si>
  <si>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</si>
  <si>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</si>
  <si>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</si>
  <si>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</si>
  <si>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</si>
  <si>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</si>
  <si>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</si>
  <si>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</si>
  <si>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</si>
  <si>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</si>
  <si>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</si>
  <si>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</si>
  <si>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</si>
  <si>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</si>
  <si>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</si>
  <si>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</si>
  <si>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</si>
  <si>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</si>
  <si>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</si>
  <si>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</si>
  <si>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</si>
  <si>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</si>
  <si>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</si>
  <si>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</si>
  <si>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</si>
  <si>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</si>
  <si>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</si>
  <si>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</si>
  <si>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</si>
  <si>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</si>
  <si>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</si>
  <si>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</si>
  <si>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</si>
  <si>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</si>
  <si>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</si>
  <si>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</si>
  <si>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</si>
  <si>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</si>
  <si>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</si>
  <si>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</si>
  <si>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</si>
  <si>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</si>
  <si>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</si>
  <si>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</si>
  <si>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</si>
  <si>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</si>
  <si>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</si>
  <si>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</si>
  <si>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</si>
  <si>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</si>
  <si>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</si>
  <si>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</si>
  <si>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</si>
  <si>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</si>
  <si>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</si>
  <si>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</si>
  <si>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</si>
  <si>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</si>
  <si>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</si>
  <si>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</si>
  <si>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</si>
  <si>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</si>
  <si>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</si>
  <si>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</si>
  <si>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</si>
  <si>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</si>
  <si>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</si>
  <si>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</si>
  <si>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</si>
  <si>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</si>
  <si>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</si>
  <si>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</si>
  <si>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</si>
  <si>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</si>
  <si>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</si>
  <si>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</si>
  <si>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</si>
  <si>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</si>
  <si>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</si>
  <si>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</si>
  <si>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</si>
  <si>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</si>
  <si>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</si>
  <si>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</si>
  <si>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</si>
  <si>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</si>
  <si>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</si>
  <si>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</si>
  <si>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</si>
  <si>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</si>
  <si>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</si>
  <si>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 xml:space="preserve">  Closed Jobs</t>
  </si>
  <si>
    <t>ExcelImport</t>
  </si>
  <si>
    <t>ADVANCED INTEGRATION &amp;</t>
  </si>
  <si>
    <t>73</t>
  </si>
  <si>
    <t xml:space="preserve"> NORCAL HARD BID</t>
  </si>
  <si>
    <t>Division 73</t>
  </si>
  <si>
    <t>73.1004.</t>
  </si>
  <si>
    <t xml:space="preserve">    Galt, City of - Liberty Ranch Sewer Pump Station</t>
  </si>
  <si>
    <t>Kevin Ford</t>
  </si>
  <si>
    <t>73.1005.</t>
  </si>
  <si>
    <t xml:space="preserve">    Lathrop, City- River Islands Stormwater Evac Lines &amp; Outfall</t>
  </si>
  <si>
    <t>73.1015.</t>
  </si>
  <si>
    <t xml:space="preserve">    Calistoga, City of - Riverside Ponds &amp; Headworks Mitigation</t>
  </si>
  <si>
    <t>73.1017.</t>
  </si>
  <si>
    <t xml:space="preserve">    SFO - SDDS Gate Valves Replacement</t>
  </si>
  <si>
    <t>73.1018.</t>
  </si>
  <si>
    <t xml:space="preserve">    Salinas, City of - AG Industrial Phase 1</t>
  </si>
  <si>
    <t>73.1032.</t>
  </si>
  <si>
    <t xml:space="preserve">    Watsonville, City of - Zone 2 Water Res &amp; AirportBPS Mods</t>
  </si>
  <si>
    <t>73.1036.</t>
  </si>
  <si>
    <t xml:space="preserve">    GSW, San Benito Co. Sewer Pump Station No. 2</t>
  </si>
  <si>
    <t>73.1038.</t>
  </si>
  <si>
    <t xml:space="preserve">    FMFCD - Construction of Storm Drainage Facility in Area "X"</t>
  </si>
  <si>
    <t>73.1039.</t>
  </si>
  <si>
    <t xml:space="preserve">    Placer County - Creekview Ranch Sewer Lift Station</t>
  </si>
  <si>
    <t>73.1043.</t>
  </si>
  <si>
    <t xml:space="preserve">    Morgan Hill, City of - Sanitary Sewer Lift Station K &amp; F Reh</t>
  </si>
  <si>
    <t>73.1047.</t>
  </si>
  <si>
    <t xml:space="preserve">    Lathrop, City of - Consolidated Treatment Facility Ph. 3</t>
  </si>
  <si>
    <t>73.1048.</t>
  </si>
  <si>
    <t xml:space="preserve">    West Bay Sanitary District - Telemetry Panel Replacement</t>
  </si>
  <si>
    <t>73.1050.</t>
  </si>
  <si>
    <t xml:space="preserve">    Watsonville, City of - WWTF Electrical System Hazard Mitigat</t>
  </si>
  <si>
    <t>73.1055.</t>
  </si>
  <si>
    <t xml:space="preserve">    Tranquility Irrigation District - Tranquility Well 8 Project</t>
  </si>
  <si>
    <t>73.1059.</t>
  </si>
  <si>
    <t xml:space="preserve">    San Francisco Utilities Commission (SFPUC) - Moccasin Compou</t>
  </si>
  <si>
    <t>73.1060.</t>
  </si>
  <si>
    <t xml:space="preserve">    Stockton, City of - N4 Pump Station Improvement Plans of Mar</t>
  </si>
  <si>
    <t>73.1063.</t>
  </si>
  <si>
    <t xml:space="preserve">    West Bay Sanitary District - Stowe Lane Pump Station Project</t>
  </si>
  <si>
    <t>73.1066.</t>
  </si>
  <si>
    <t xml:space="preserve">    City of Larkspur and Ross Valley Sanitary District – Heather</t>
  </si>
  <si>
    <t>73.1067.</t>
  </si>
  <si>
    <t xml:space="preserve">    Woodland Lift Station Rehabilitation - City of Modesto</t>
  </si>
  <si>
    <t>73.1085.</t>
  </si>
  <si>
    <t xml:space="preserve">    Pkg 3 Chico PFAS RFP (CTS) - California Water Service</t>
  </si>
  <si>
    <t>73.1086.</t>
  </si>
  <si>
    <t xml:space="preserve">    Pkg 3 Chico PFAS RFP (WVC) - California Water Service</t>
  </si>
  <si>
    <t>73.1101.</t>
  </si>
  <si>
    <t xml:space="preserve">    Corte Madera, Town of - Paradise PS RehabiProject</t>
  </si>
  <si>
    <t>73.1102.</t>
  </si>
  <si>
    <t xml:space="preserve">    West Hills WTP Exp. - San Benito County WD - Royal</t>
  </si>
  <si>
    <t>73.1105.</t>
  </si>
  <si>
    <t xml:space="preserve">    Monte Vista Tank Replacement Project – Placer Coun</t>
  </si>
  <si>
    <t>73.1106.</t>
  </si>
  <si>
    <t xml:space="preserve">    SR211 Fernbridge Eel River Bridge Seismic Gates -</t>
  </si>
  <si>
    <t>73.1107.</t>
  </si>
  <si>
    <t xml:space="preserve">    Pkg 4 Livermore &amp; Stockton PFAS RFP – California W</t>
  </si>
  <si>
    <t>73.1109.</t>
  </si>
  <si>
    <t xml:space="preserve">    Moccasin WWTP Replacement - San Francisco Public U</t>
  </si>
  <si>
    <t>73.1111.</t>
  </si>
  <si>
    <t xml:space="preserve">    Luzern Well Treatment Design – California American</t>
  </si>
  <si>
    <t>73.1113.</t>
  </si>
  <si>
    <t xml:space="preserve">    Industrial WWTF - City of Gonzales - Central Sierr</t>
  </si>
  <si>
    <t>73.1120.</t>
  </si>
  <si>
    <t xml:space="preserve">    Construction Plans for 2-Water Booster Pump Statio</t>
  </si>
  <si>
    <t>73.1121.</t>
  </si>
  <si>
    <t xml:space="preserve">    WQCF Sludge Thickener and Dewatering Unit No. 3 Pro</t>
  </si>
  <si>
    <t>73.1124.</t>
  </si>
  <si>
    <t xml:space="preserve">    Eagle Rock Aggregrates Oakland Terminal - Port of</t>
  </si>
  <si>
    <t>73.1125.</t>
  </si>
  <si>
    <t xml:space="preserve">    Third Street Pump Station - San Rafael Sanitation</t>
  </si>
  <si>
    <t>73.1126.</t>
  </si>
  <si>
    <t xml:space="preserve">    Parr Tank and Pipeline Project – North Gualala Wat</t>
  </si>
  <si>
    <t>73.1127.</t>
  </si>
  <si>
    <t xml:space="preserve">    Colfax Water Treatment Plant Replacement Project –</t>
  </si>
  <si>
    <t>73.1128.</t>
  </si>
  <si>
    <t xml:space="preserve">    San Joaquin Pipeline Valve and Safe Entry Improvem</t>
  </si>
  <si>
    <t>73.1131.</t>
  </si>
  <si>
    <t xml:space="preserve">    Sweeney Ranch Pump Station Pumps &amp; Temp Electrical – Sacrame</t>
  </si>
  <si>
    <t>73.1135.</t>
  </si>
  <si>
    <t xml:space="preserve">    Lurline Check and Siphon Replacement Project - Gle</t>
  </si>
  <si>
    <t>73.1141.</t>
  </si>
  <si>
    <t xml:space="preserve">    Glenview Reservoir Recoating and Tank Improvements - San Jos</t>
  </si>
  <si>
    <t>73.1142.</t>
  </si>
  <si>
    <t xml:space="preserve">    Lake Supply Well Pump Station - Lennar</t>
  </si>
  <si>
    <t>73.1145.</t>
  </si>
  <si>
    <t xml:space="preserve">    Replace Water Storage Tank 731 (#6) – Lemoore Naval Air Stat</t>
  </si>
  <si>
    <t>73.1146.</t>
  </si>
  <si>
    <t xml:space="preserve">    Recycled Water Conveyance – City of Soledad</t>
  </si>
  <si>
    <t>73.1147.</t>
  </si>
  <si>
    <t xml:space="preserve">    West Creek Village Mixed Use Development Improvement Plans –</t>
  </si>
  <si>
    <t>73.1148.</t>
  </si>
  <si>
    <t xml:space="preserve">    Harvest Water On-Farm Connection Assemblies Project - Sac Ar</t>
  </si>
  <si>
    <t>73.1150.</t>
  </si>
  <si>
    <t xml:space="preserve">    Machado Ranch Phase 2 Lumina Park - City of Manteca</t>
  </si>
  <si>
    <t>73.1153.</t>
  </si>
  <si>
    <t xml:space="preserve">    Lammers Road Zone B Pump Station, Tracy Recycled Water Syste</t>
  </si>
  <si>
    <t>73.1154.</t>
  </si>
  <si>
    <t xml:space="preserve">    Bickford Ranch – Phase 1B Caperton Canal – Placer County Wat</t>
  </si>
  <si>
    <t>73.1156.</t>
  </si>
  <si>
    <t xml:space="preserve">    Salinas Stormwater Grant Programs TP1 and IWTF Facilities Im</t>
  </si>
  <si>
    <t>73.1157.</t>
  </si>
  <si>
    <t xml:space="preserve">    SMD3 Sewer Lift Station Improvement Porject - County of Plac</t>
  </si>
  <si>
    <t>73.1159.</t>
  </si>
  <si>
    <t xml:space="preserve">    Nitrogen Removal Phase 1 Improvements – Fairfield Suisun Sew</t>
  </si>
  <si>
    <t>73.1160.</t>
  </si>
  <si>
    <t xml:space="preserve">    Reservoir 4 and 7A and 7B Tanks Rehabilitation - El Dorado I</t>
  </si>
  <si>
    <t>73.1163.</t>
  </si>
  <si>
    <t xml:space="preserve">    Water Storage Tank, Ancillary Facility, Pipelines, and Equip</t>
  </si>
  <si>
    <t>73.1167.</t>
  </si>
  <si>
    <t xml:space="preserve">    Copper Cove - C Tank BPS Modifications - Calaveras County Wa</t>
  </si>
  <si>
    <t>73.1168.</t>
  </si>
  <si>
    <t xml:space="preserve">    Influent Pump Nos 2 and 5 Install Project - Sac Area Sewer D</t>
  </si>
  <si>
    <t>73.1170.</t>
  </si>
  <si>
    <t xml:space="preserve">    Industrial Water Treatment Plant Expansion and Test Well Con</t>
  </si>
  <si>
    <t>73.1172.</t>
  </si>
  <si>
    <t xml:space="preserve">    River Highlands/Gold Village Groundwater Improvement Project</t>
  </si>
  <si>
    <t>73.1173.</t>
  </si>
  <si>
    <t xml:space="preserve">    Tisdale Weir Rehabilitation and Fish Passage - California De</t>
  </si>
  <si>
    <t>73.1174.</t>
  </si>
  <si>
    <t xml:space="preserve">    Construction of Storm Drainage Facilities in Drainage Area “</t>
  </si>
  <si>
    <t>73.1175.</t>
  </si>
  <si>
    <t xml:space="preserve">    Driving Range Well Rehab - Rancho Canada Floodplain Restorat</t>
  </si>
  <si>
    <t>73.1176.</t>
  </si>
  <si>
    <t xml:space="preserve">    Consolidated Treatment Facility Phase 4A Expansion CIP WW 22</t>
  </si>
  <si>
    <t>73.1184.</t>
  </si>
  <si>
    <t xml:space="preserve">    Belgatos Pump Station Volume 2 – San Jose Water</t>
  </si>
  <si>
    <t>73.1185.</t>
  </si>
  <si>
    <t xml:space="preserve">    3 Mile Station EV Charger 3000A Switchboard - San Jose Water</t>
  </si>
  <si>
    <t>73.1186.</t>
  </si>
  <si>
    <t xml:space="preserve">    Smith Canal Gate Project - San Joaquin Area Flood Control Ag</t>
  </si>
  <si>
    <t>73.1187.</t>
  </si>
  <si>
    <t xml:space="preserve">    Design and Construction of the P384 Central TCP Treatment Fa</t>
  </si>
  <si>
    <t>73.1188.</t>
  </si>
  <si>
    <t xml:space="preserve">    Crows Landing Industrial Business Park Well Improvements - C</t>
  </si>
  <si>
    <t>73.1191.</t>
  </si>
  <si>
    <t xml:space="preserve">    Water Pollution Control Facility (WPCF) Influent Pump Statio</t>
  </si>
  <si>
    <t>73.1194.</t>
  </si>
  <si>
    <t xml:space="preserve">    SSLS-8 &amp; SDLS-103 - San Francisco Int Airport (SFO)</t>
  </si>
  <si>
    <t>73.1201.</t>
  </si>
  <si>
    <t xml:space="preserve">    Atascadero Potable Water Booster Pump Station - Department o</t>
  </si>
  <si>
    <t>73.1212.</t>
  </si>
  <si>
    <t xml:space="preserve">    Alum Rock Turnout Improvements - San Jose Water</t>
  </si>
  <si>
    <t>73.1213.</t>
  </si>
  <si>
    <t xml:space="preserve">    WTP Well &amp; Station Improvement Project Wells 7 &amp; 8 Equipping</t>
  </si>
  <si>
    <t xml:space="preserve">  Division 73 Open Job Totals</t>
  </si>
  <si>
    <t>73.1007.</t>
  </si>
  <si>
    <t xml:space="preserve">    Fairfield, City of - Waterman WTP Ozone System Imp</t>
  </si>
  <si>
    <t>73.1021.</t>
  </si>
  <si>
    <t xml:space="preserve">    Santa Cruz, City of – Rail Trail Segment 7 – Phase 2</t>
  </si>
  <si>
    <t>73.1023.</t>
  </si>
  <si>
    <t xml:space="preserve">    Caltrans, D5 - 13th Street OC Pumping Plant Upgrade</t>
  </si>
  <si>
    <t>73.1065.</t>
  </si>
  <si>
    <t xml:space="preserve">    WWTF Sodium Hypochlorite Improvements / Chlorine Contact Bas</t>
  </si>
  <si>
    <t>73.1119.</t>
  </si>
  <si>
    <t xml:space="preserve">    Chrysler Stormwater Pump Station Switchboard - Cit</t>
  </si>
  <si>
    <t>73.1134.</t>
  </si>
  <si>
    <t xml:space="preserve">    SEP020 Headworks (Cupertino Troubleshooting Projec</t>
  </si>
  <si>
    <t>73.1149.</t>
  </si>
  <si>
    <t xml:space="preserve">    AVEVA Historian Implementation - Kaiser Los Angeles</t>
  </si>
  <si>
    <t>73.1152.</t>
  </si>
  <si>
    <t xml:space="preserve">    Sonoma Trunk Level Transmitter Replacement – City of Modest</t>
  </si>
  <si>
    <t>73.1177.</t>
  </si>
  <si>
    <t xml:space="preserve">    Cupertino Electric Headworks - SFPUC</t>
  </si>
  <si>
    <t>73.1003.</t>
  </si>
  <si>
    <t xml:space="preserve">    Ceres, City of - Well 22 GAC Water Treatment</t>
  </si>
  <si>
    <t>73.1019.</t>
  </si>
  <si>
    <t xml:space="preserve">    Stanislau, County of - Monte Vista Collection Subdivision</t>
  </si>
  <si>
    <t>73.1072.</t>
  </si>
  <si>
    <t xml:space="preserve">    Washwater Equalizer Tank Replacement Project – Paradise Irri</t>
  </si>
  <si>
    <t>73.1103.</t>
  </si>
  <si>
    <t xml:space="preserve">    Washington &amp; S. Union PP Repair- Caltrans District</t>
  </si>
  <si>
    <t>Division 73 Totals</t>
  </si>
  <si>
    <t>Company 16 Grand Totals</t>
  </si>
  <si>
    <t>Company 16 Open Job Totals</t>
  </si>
  <si>
    <t>Company 16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</si>
</sst>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636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637</v>
      </c>
      <c r="C5" s="17" t="s">
        <v>638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DxZC9km0tbXi9WtW7k5shfkLElJK3E1FgwVjs6bON2DvC33DgPJc/hN7Nmk2gl538avipF83XI6z3V1pSXDjgQ==" saltValue="rrJAEey/gcznb4zMlmJ5J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639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640</v>
      </c>
      <c r="B9" s="232" t="s">
        <v>641</v>
      </c>
      <c r="C9" s="232" t="s">
        <v>642</v>
      </c>
      <c r="D9" s="233"/>
      <c r="E9" s="234">
        <v>22649.59</v>
      </c>
      <c r="F9" s="235">
        <v>22649.59</v>
      </c>
      <c r="G9" s="236"/>
      <c r="H9" s="104"/>
      <c r="I9" s="237">
        <v>14107.14</v>
      </c>
      <c r="J9" s="248"/>
      <c r="K9" s="239"/>
      <c r="L9" s="8">
        <v>43493.95</v>
      </c>
      <c r="M9" s="240">
        <v>14107.14</v>
      </c>
      <c r="N9" s="72"/>
      <c r="O9" s="100"/>
      <c r="P9" s="9">
        <f t="shared" si="13"/>
        <v>0</v>
      </c>
      <c r="Q9" s="9">
        <v>0</v>
      </c>
      <c r="R9" s="9">
        <f t="shared" si="15"/>
        <v>0</v>
      </c>
      <c r="S9" s="152">
        <v>46082</v>
      </c>
      <c r="T9" s="10"/>
      <c r="U9" s="23">
        <f t="shared" si="16"/>
        <v>1</v>
      </c>
      <c r="V9" s="11">
        <f t="shared" si="17"/>
        <v>14107.14</v>
      </c>
      <c r="W9" s="11">
        <f t="shared" si="18"/>
        <v>14107.14</v>
      </c>
      <c r="X9" s="8">
        <v>14107.14</v>
      </c>
      <c r="Y9" s="9">
        <f t="shared" si="19"/>
        <v>0</v>
      </c>
      <c r="Z9" s="70"/>
      <c r="AA9" s="72"/>
      <c r="AB9" s="108"/>
      <c r="AC9" s="9">
        <v>0</v>
      </c>
      <c r="AD9" s="9">
        <f t="shared" si="22"/>
        <v>0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14107.14</v>
      </c>
      <c r="AM9" s="8">
        <v>14107.14</v>
      </c>
      <c r="AN9" s="9">
        <f t="shared" si="26"/>
        <v>0</v>
      </c>
      <c r="AO9" s="9">
        <f t="shared" si="27"/>
        <v>0</v>
      </c>
      <c r="AP9" s="10"/>
      <c r="AQ9" s="25">
        <f t="shared" si="28"/>
        <v>0</v>
      </c>
      <c r="AR9" s="25">
        <f t="shared" si="29"/>
        <v>0</v>
      </c>
      <c r="AS9" s="25">
        <f t="shared" si="30"/>
        <v>0</v>
      </c>
      <c r="AT9" s="10"/>
      <c r="AU9" s="12">
        <v>22649.59</v>
      </c>
      <c r="AV9" s="12" t="str">
        <f t="shared" si="31"/>
        <v xml:space="preserve"> </v>
      </c>
      <c r="AW9" s="12">
        <f t="shared" si="32"/>
        <v>8542.4500000000007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14107.14</v>
      </c>
      <c r="BF9" s="15">
        <v>14107.14</v>
      </c>
      <c r="BG9" s="15"/>
      <c r="BH9" s="15">
        <v>14107.14</v>
      </c>
      <c r="BI9" s="15">
        <v>14107.14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/>
      <c r="CC9" s="245" t="s">
        <v>635</v>
      </c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633</v>
      </c>
      <c r="CJ9" s="247">
        <v>14107.14</v>
      </c>
      <c r="CK9" s="247">
        <v>14107.14</v>
      </c>
      <c r="CL9" s="247">
        <v>22649.59</v>
      </c>
      <c r="CM9" s="247">
        <v>0</v>
      </c>
    </row>
    <row r="10" spans="1:102" x14ac:dyDescent="0.25">
      <c r="A10" s="231" t="s">
        <v>643</v>
      </c>
      <c r="B10" s="232" t="s">
        <v>644</v>
      </c>
      <c r="C10" s="232" t="s">
        <v>642</v>
      </c>
      <c r="D10" s="233"/>
      <c r="E10" s="234">
        <v>0</v>
      </c>
      <c r="F10" s="235">
        <v>0</v>
      </c>
      <c r="G10" s="236"/>
      <c r="H10" s="104"/>
      <c r="I10" s="237">
        <v>33705.03</v>
      </c>
      <c r="J10" s="248"/>
      <c r="K10" s="239"/>
      <c r="L10" s="8">
        <v>47634.06</v>
      </c>
      <c r="M10" s="240">
        <v>33705.03</v>
      </c>
      <c r="N10" s="72"/>
      <c r="O10" s="100"/>
      <c r="P10" s="9">
        <f t="shared" si="13"/>
        <v>0</v>
      </c>
      <c r="Q10" s="9">
        <v>0</v>
      </c>
      <c r="R10" s="9">
        <f t="shared" si="15"/>
        <v>0</v>
      </c>
      <c r="S10" s="152">
        <v>46082</v>
      </c>
      <c r="T10" s="10"/>
      <c r="U10" s="23">
        <f t="shared" si="16"/>
        <v>1</v>
      </c>
      <c r="V10" s="11">
        <f t="shared" si="17"/>
        <v>33705.03</v>
      </c>
      <c r="W10" s="11">
        <f t="shared" si="18"/>
        <v>33705.03</v>
      </c>
      <c r="X10" s="8">
        <v>33705.03</v>
      </c>
      <c r="Y10" s="9">
        <f t="shared" si="19"/>
        <v>0</v>
      </c>
      <c r="Z10" s="70"/>
      <c r="AA10" s="72"/>
      <c r="AB10" s="108"/>
      <c r="AC10" s="9">
        <v>0</v>
      </c>
      <c r="AD10" s="9">
        <f t="shared" si="22"/>
        <v>0</v>
      </c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>
        <f t="shared" si="24"/>
        <v>33705.03</v>
      </c>
      <c r="AM10" s="8">
        <v>33705.03</v>
      </c>
      <c r="AN10" s="9">
        <f t="shared" si="26"/>
        <v>0</v>
      </c>
      <c r="AO10" s="9">
        <f t="shared" si="27"/>
        <v>0</v>
      </c>
      <c r="AP10" s="10"/>
      <c r="AQ10" s="25">
        <f t="shared" si="28"/>
        <v>0</v>
      </c>
      <c r="AR10" s="25">
        <f t="shared" si="29"/>
        <v>0</v>
      </c>
      <c r="AS10" s="25">
        <f t="shared" si="30"/>
        <v>0</v>
      </c>
      <c r="AT10" s="10"/>
      <c r="AU10" s="12">
        <v>33705.03</v>
      </c>
      <c r="AV10" s="12">
        <f t="shared" si="31"/>
        <v>0</v>
      </c>
      <c r="AW10" s="12">
        <f t="shared" si="32"/>
        <v>0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33705.03</v>
      </c>
      <c r="BF10" s="15">
        <v>33705.03</v>
      </c>
      <c r="BG10" s="15"/>
      <c r="BH10" s="15">
        <v>33705.03</v>
      </c>
      <c r="BI10" s="15">
        <v>33705.03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0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/>
      <c r="CC10" s="245" t="s">
        <v>635</v>
      </c>
      <c r="CD10" s="241">
        <v>0</v>
      </c>
      <c r="CE10" s="247">
        <v>0</v>
      </c>
      <c r="CF10" s="247">
        <v>0</v>
      </c>
      <c r="CG10" s="247">
        <v>0</v>
      </c>
      <c r="CH10" s="247">
        <v>0</v>
      </c>
      <c r="CI10" s="246" t="s">
        <v>633</v>
      </c>
      <c r="CJ10" s="247">
        <v>33705.03</v>
      </c>
      <c r="CK10" s="247">
        <v>33705.03</v>
      </c>
      <c r="CL10" s="247">
        <v>33705.03</v>
      </c>
      <c r="CM10" s="247">
        <v>0</v>
      </c>
    </row>
    <row r="11" spans="1:102" x14ac:dyDescent="0.25">
      <c r="A11" s="231" t="s">
        <v>645</v>
      </c>
      <c r="B11" s="232" t="s">
        <v>646</v>
      </c>
      <c r="C11" s="232" t="s">
        <v>642</v>
      </c>
      <c r="D11" s="233"/>
      <c r="E11" s="234">
        <v>37842.32</v>
      </c>
      <c r="F11" s="235">
        <v>37842.32</v>
      </c>
      <c r="G11" s="236"/>
      <c r="H11" s="104"/>
      <c r="I11" s="237">
        <v>22829.64</v>
      </c>
      <c r="J11" s="248"/>
      <c r="K11" s="239"/>
      <c r="L11" s="8">
        <v>83202.240000000005</v>
      </c>
      <c r="M11" s="240">
        <v>22829.64</v>
      </c>
      <c r="N11" s="72"/>
      <c r="O11" s="100"/>
      <c r="P11" s="9">
        <f t="shared" si="13"/>
        <v>0</v>
      </c>
      <c r="Q11" s="9">
        <v>0</v>
      </c>
      <c r="R11" s="9">
        <f t="shared" si="15"/>
        <v>0</v>
      </c>
      <c r="S11" s="152">
        <v>46174</v>
      </c>
      <c r="T11" s="10"/>
      <c r="U11" s="23">
        <f t="shared" si="16"/>
        <v>0.98915883036263386</v>
      </c>
      <c r="V11" s="11">
        <f t="shared" si="17"/>
        <v>22582.14</v>
      </c>
      <c r="W11" s="11">
        <f t="shared" si="18"/>
        <v>22582.14</v>
      </c>
      <c r="X11" s="8">
        <v>22582.14</v>
      </c>
      <c r="Y11" s="9">
        <f t="shared" si="19"/>
        <v>0</v>
      </c>
      <c r="Z11" s="70"/>
      <c r="AA11" s="72"/>
      <c r="AB11" s="108"/>
      <c r="AC11" s="9">
        <v>0</v>
      </c>
      <c r="AD11" s="9">
        <f t="shared" si="22"/>
        <v>0</v>
      </c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>
        <f t="shared" si="24"/>
        <v>22582.14</v>
      </c>
      <c r="AM11" s="8">
        <v>22582.14</v>
      </c>
      <c r="AN11" s="9">
        <f t="shared" si="26"/>
        <v>0</v>
      </c>
      <c r="AO11" s="9">
        <f t="shared" si="27"/>
        <v>0</v>
      </c>
      <c r="AP11" s="10"/>
      <c r="AQ11" s="25">
        <f t="shared" si="28"/>
        <v>247.5</v>
      </c>
      <c r="AR11" s="25">
        <f t="shared" si="29"/>
        <v>247.5</v>
      </c>
      <c r="AS11" s="25">
        <f t="shared" si="30"/>
        <v>0</v>
      </c>
      <c r="AT11" s="10"/>
      <c r="AU11" s="12">
        <v>44461.17</v>
      </c>
      <c r="AV11" s="12" t="str">
        <f t="shared" si="31"/>
        <v xml:space="preserve"> </v>
      </c>
      <c r="AW11" s="12">
        <f t="shared" si="32"/>
        <v>21879.03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22829.64</v>
      </c>
      <c r="BF11" s="15">
        <v>22829.64</v>
      </c>
      <c r="BG11" s="15"/>
      <c r="BH11" s="15">
        <v>22829.64</v>
      </c>
      <c r="BI11" s="15">
        <v>22829.64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/>
      <c r="CC11" s="245" t="s">
        <v>635</v>
      </c>
      <c r="CD11" s="241">
        <v>0</v>
      </c>
      <c r="CE11" s="241">
        <v>0</v>
      </c>
      <c r="CF11" s="241">
        <v>0</v>
      </c>
      <c r="CG11" s="241">
        <v>0</v>
      </c>
      <c r="CH11" s="241">
        <v>0</v>
      </c>
      <c r="CI11" s="246" t="s">
        <v>633</v>
      </c>
      <c r="CJ11" s="247">
        <v>22582.14</v>
      </c>
      <c r="CK11" s="247">
        <v>22582.14</v>
      </c>
      <c r="CL11" s="247">
        <v>44461.17</v>
      </c>
      <c r="CM11" s="247">
        <v>0</v>
      </c>
    </row>
    <row r="12" spans="1:102" x14ac:dyDescent="0.25">
      <c r="A12" s="231" t="s">
        <v>647</v>
      </c>
      <c r="B12" s="232" t="s">
        <v>648</v>
      </c>
      <c r="C12" s="232" t="s">
        <v>642</v>
      </c>
      <c r="D12" s="233"/>
      <c r="E12" s="234">
        <v>53068.6</v>
      </c>
      <c r="F12" s="235">
        <v>53068.6</v>
      </c>
      <c r="G12" s="236"/>
      <c r="H12" s="104"/>
      <c r="I12" s="237">
        <v>51215.07</v>
      </c>
      <c r="J12" s="248"/>
      <c r="K12" s="239"/>
      <c r="L12" s="8">
        <v>54203.62</v>
      </c>
      <c r="M12" s="240">
        <v>51215.07</v>
      </c>
      <c r="N12" s="71"/>
      <c r="O12" s="100"/>
      <c r="P12" s="9">
        <f t="shared" si="13"/>
        <v>0</v>
      </c>
      <c r="Q12" s="9">
        <v>0</v>
      </c>
      <c r="R12" s="9">
        <f t="shared" si="15"/>
        <v>0</v>
      </c>
      <c r="S12" s="152">
        <v>46082</v>
      </c>
      <c r="T12" s="10"/>
      <c r="U12" s="23">
        <f t="shared" si="16"/>
        <v>0.98477010770462681</v>
      </c>
      <c r="V12" s="11">
        <f t="shared" si="17"/>
        <v>50435.07</v>
      </c>
      <c r="W12" s="11">
        <f t="shared" si="18"/>
        <v>50435.07</v>
      </c>
      <c r="X12" s="8">
        <v>50435.07</v>
      </c>
      <c r="Y12" s="9">
        <f t="shared" si="19"/>
        <v>0</v>
      </c>
      <c r="Z12" s="70"/>
      <c r="AA12" s="72"/>
      <c r="AB12" s="108"/>
      <c r="AC12" s="9">
        <v>0</v>
      </c>
      <c r="AD12" s="9">
        <f t="shared" si="22"/>
        <v>0</v>
      </c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>
        <f t="shared" si="24"/>
        <v>50435.07</v>
      </c>
      <c r="AM12" s="8">
        <v>50435.07</v>
      </c>
      <c r="AN12" s="9">
        <f t="shared" si="26"/>
        <v>0</v>
      </c>
      <c r="AO12" s="9">
        <f t="shared" si="27"/>
        <v>0</v>
      </c>
      <c r="AP12" s="10"/>
      <c r="AQ12" s="25">
        <f t="shared" si="28"/>
        <v>780</v>
      </c>
      <c r="AR12" s="25">
        <f t="shared" si="29"/>
        <v>780</v>
      </c>
      <c r="AS12" s="25">
        <f t="shared" si="30"/>
        <v>0</v>
      </c>
      <c r="AT12" s="10"/>
      <c r="AU12" s="12">
        <v>53068.6</v>
      </c>
      <c r="AV12" s="12" t="str">
        <f t="shared" si="31"/>
        <v xml:space="preserve"> </v>
      </c>
      <c r="AW12" s="12">
        <f t="shared" si="32"/>
        <v>2633.5299999999988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51215.07</v>
      </c>
      <c r="BF12" s="15">
        <v>51215.07</v>
      </c>
      <c r="BG12" s="15"/>
      <c r="BH12" s="15">
        <v>51215.07</v>
      </c>
      <c r="BI12" s="15">
        <v>51215.07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/>
      <c r="CC12" s="245" t="s">
        <v>635</v>
      </c>
      <c r="CD12" s="241">
        <v>0</v>
      </c>
      <c r="CE12" s="241">
        <v>0</v>
      </c>
      <c r="CF12" s="241">
        <v>0</v>
      </c>
      <c r="CG12" s="241">
        <v>0</v>
      </c>
      <c r="CH12" s="241">
        <v>0</v>
      </c>
      <c r="CI12" s="246" t="s">
        <v>633</v>
      </c>
      <c r="CJ12" s="247">
        <v>50435.07</v>
      </c>
      <c r="CK12" s="247">
        <v>50435.07</v>
      </c>
      <c r="CL12" s="247">
        <v>53068.6</v>
      </c>
      <c r="CM12" s="247">
        <v>0</v>
      </c>
    </row>
    <row r="13" spans="1:102" x14ac:dyDescent="0.25">
      <c r="A13" s="231" t="s">
        <v>649</v>
      </c>
      <c r="B13" s="232" t="s">
        <v>650</v>
      </c>
      <c r="C13" s="232" t="s">
        <v>642</v>
      </c>
      <c r="D13" s="233"/>
      <c r="E13" s="234">
        <v>20498.62</v>
      </c>
      <c r="F13" s="235">
        <v>20498.62</v>
      </c>
      <c r="G13" s="236"/>
      <c r="H13" s="104"/>
      <c r="I13" s="237">
        <v>10021.74</v>
      </c>
      <c r="J13" s="248"/>
      <c r="K13" s="239"/>
      <c r="L13" s="8">
        <v>39016.35</v>
      </c>
      <c r="M13" s="240">
        <v>10021.74</v>
      </c>
      <c r="N13" s="71"/>
      <c r="O13" s="100"/>
      <c r="P13" s="9">
        <f t="shared" si="13"/>
        <v>0</v>
      </c>
      <c r="Q13" s="9">
        <v>0</v>
      </c>
      <c r="R13" s="9">
        <f t="shared" si="15"/>
        <v>0</v>
      </c>
      <c r="S13" s="152">
        <v>46082</v>
      </c>
      <c r="T13" s="10"/>
      <c r="U13" s="23">
        <f t="shared" si="16"/>
        <v>1</v>
      </c>
      <c r="V13" s="11">
        <f t="shared" si="17"/>
        <v>10021.74</v>
      </c>
      <c r="W13" s="11">
        <f t="shared" si="18"/>
        <v>10021.74</v>
      </c>
      <c r="X13" s="8">
        <v>10021.74</v>
      </c>
      <c r="Y13" s="9">
        <f t="shared" si="19"/>
        <v>0</v>
      </c>
      <c r="Z13" s="70"/>
      <c r="AA13" s="71"/>
      <c r="AB13" s="108"/>
      <c r="AC13" s="9">
        <v>0</v>
      </c>
      <c r="AD13" s="9">
        <f t="shared" si="22"/>
        <v>0</v>
      </c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>
        <f t="shared" si="24"/>
        <v>10021.74</v>
      </c>
      <c r="AM13" s="8">
        <v>10021.74</v>
      </c>
      <c r="AN13" s="9">
        <f t="shared" si="26"/>
        <v>0</v>
      </c>
      <c r="AO13" s="9">
        <f t="shared" si="27"/>
        <v>0</v>
      </c>
      <c r="AP13" s="10"/>
      <c r="AQ13" s="25">
        <f t="shared" si="28"/>
        <v>0</v>
      </c>
      <c r="AR13" s="25">
        <f t="shared" si="29"/>
        <v>0</v>
      </c>
      <c r="AS13" s="25">
        <f t="shared" si="30"/>
        <v>0</v>
      </c>
      <c r="AT13" s="10"/>
      <c r="AU13" s="12">
        <v>20498.62</v>
      </c>
      <c r="AV13" s="12" t="str">
        <f t="shared" si="31"/>
        <v xml:space="preserve"> </v>
      </c>
      <c r="AW13" s="12">
        <f t="shared" si="32"/>
        <v>10476.879999999999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10021.74</v>
      </c>
      <c r="BF13" s="15">
        <v>10021.74</v>
      </c>
      <c r="BG13" s="15"/>
      <c r="BH13" s="15">
        <v>10021.74</v>
      </c>
      <c r="BI13" s="15">
        <v>10021.74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0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/>
      <c r="CC13" s="245" t="s">
        <v>635</v>
      </c>
      <c r="CD13" s="241">
        <v>0</v>
      </c>
      <c r="CE13" s="241">
        <v>0</v>
      </c>
      <c r="CF13" s="241">
        <v>0</v>
      </c>
      <c r="CG13" s="241">
        <v>0</v>
      </c>
      <c r="CH13" s="241">
        <v>0</v>
      </c>
      <c r="CI13" s="246" t="s">
        <v>633</v>
      </c>
      <c r="CJ13" s="247">
        <v>10021.74</v>
      </c>
      <c r="CK13" s="247">
        <v>10021.74</v>
      </c>
      <c r="CL13" s="247">
        <v>20498.62</v>
      </c>
      <c r="CM13" s="247">
        <v>0</v>
      </c>
    </row>
    <row r="14" spans="1:102" x14ac:dyDescent="0.25">
      <c r="A14" s="231" t="s">
        <v>651</v>
      </c>
      <c r="B14" s="232" t="s">
        <v>652</v>
      </c>
      <c r="C14" s="232" t="s">
        <v>642</v>
      </c>
      <c r="D14" s="233"/>
      <c r="E14" s="234">
        <v>25550.37</v>
      </c>
      <c r="F14" s="235">
        <v>25550.37</v>
      </c>
      <c r="G14" s="236"/>
      <c r="H14" s="104"/>
      <c r="I14" s="237">
        <v>22996.84</v>
      </c>
      <c r="J14" s="248"/>
      <c r="K14" s="239"/>
      <c r="L14" s="8">
        <v>66015.48</v>
      </c>
      <c r="M14" s="240">
        <v>22996.84</v>
      </c>
      <c r="N14" s="72"/>
      <c r="O14" s="100"/>
      <c r="P14" s="9">
        <f t="shared" si="13"/>
        <v>0</v>
      </c>
      <c r="Q14" s="9">
        <v>0</v>
      </c>
      <c r="R14" s="9">
        <f t="shared" si="15"/>
        <v>0</v>
      </c>
      <c r="S14" s="152">
        <v>46082</v>
      </c>
      <c r="T14" s="10"/>
      <c r="U14" s="23">
        <f t="shared" si="16"/>
        <v>1</v>
      </c>
      <c r="V14" s="11">
        <f t="shared" si="17"/>
        <v>22996.84</v>
      </c>
      <c r="W14" s="11">
        <f t="shared" si="18"/>
        <v>22996.84</v>
      </c>
      <c r="X14" s="8">
        <v>22996.84</v>
      </c>
      <c r="Y14" s="9">
        <f t="shared" si="19"/>
        <v>0</v>
      </c>
      <c r="Z14" s="70"/>
      <c r="AA14" s="72"/>
      <c r="AB14" s="108"/>
      <c r="AC14" s="9">
        <v>0</v>
      </c>
      <c r="AD14" s="9">
        <f t="shared" si="22"/>
        <v>0</v>
      </c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>
        <f t="shared" si="24"/>
        <v>22996.84</v>
      </c>
      <c r="AM14" s="8">
        <v>22996.84</v>
      </c>
      <c r="AN14" s="9">
        <f t="shared" si="26"/>
        <v>0</v>
      </c>
      <c r="AO14" s="9">
        <f t="shared" si="27"/>
        <v>0</v>
      </c>
      <c r="AP14" s="10"/>
      <c r="AQ14" s="25">
        <f t="shared" si="28"/>
        <v>0</v>
      </c>
      <c r="AR14" s="25">
        <f t="shared" si="29"/>
        <v>0</v>
      </c>
      <c r="AS14" s="25">
        <f t="shared" si="30"/>
        <v>0</v>
      </c>
      <c r="AT14" s="10"/>
      <c r="AU14" s="12">
        <v>38160.370000000003</v>
      </c>
      <c r="AV14" s="12" t="str">
        <f t="shared" si="31"/>
        <v xml:space="preserve"> </v>
      </c>
      <c r="AW14" s="12">
        <f t="shared" si="32"/>
        <v>15163.530000000002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22996.84</v>
      </c>
      <c r="BF14" s="15">
        <v>22996.84</v>
      </c>
      <c r="BG14" s="15"/>
      <c r="BH14" s="15">
        <v>22996.84</v>
      </c>
      <c r="BI14" s="15">
        <v>22996.84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/>
      <c r="CC14" s="245" t="s">
        <v>635</v>
      </c>
      <c r="CD14" s="241">
        <v>0</v>
      </c>
      <c r="CE14" s="241">
        <v>0</v>
      </c>
      <c r="CF14" s="241">
        <v>0</v>
      </c>
      <c r="CG14" s="241">
        <v>0</v>
      </c>
      <c r="CH14" s="241">
        <v>0</v>
      </c>
      <c r="CI14" s="246" t="s">
        <v>633</v>
      </c>
      <c r="CJ14" s="247">
        <v>22996.84</v>
      </c>
      <c r="CK14" s="247">
        <v>22996.84</v>
      </c>
      <c r="CL14" s="247">
        <v>38160.370000000003</v>
      </c>
      <c r="CM14" s="247">
        <v>0</v>
      </c>
    </row>
    <row r="15" spans="1:102" x14ac:dyDescent="0.25">
      <c r="A15" s="231" t="s">
        <v>653</v>
      </c>
      <c r="B15" s="232" t="s">
        <v>654</v>
      </c>
      <c r="C15" s="232" t="s">
        <v>642</v>
      </c>
      <c r="D15" s="233"/>
      <c r="E15" s="234">
        <v>29748.66</v>
      </c>
      <c r="F15" s="235">
        <v>29748.66</v>
      </c>
      <c r="G15" s="236"/>
      <c r="H15" s="104"/>
      <c r="I15" s="237">
        <v>28139.91</v>
      </c>
      <c r="J15" s="248"/>
      <c r="K15" s="239"/>
      <c r="L15" s="8">
        <v>130111.8</v>
      </c>
      <c r="M15" s="240">
        <v>28139.91</v>
      </c>
      <c r="N15" s="72"/>
      <c r="O15" s="100"/>
      <c r="P15" s="9">
        <f t="shared" si="13"/>
        <v>0</v>
      </c>
      <c r="Q15" s="9">
        <v>0</v>
      </c>
      <c r="R15" s="9">
        <f t="shared" si="15"/>
        <v>0</v>
      </c>
      <c r="S15" s="152">
        <v>46174</v>
      </c>
      <c r="T15" s="10"/>
      <c r="U15" s="23">
        <f t="shared" si="16"/>
        <v>1</v>
      </c>
      <c r="V15" s="11">
        <f t="shared" si="17"/>
        <v>28139.91</v>
      </c>
      <c r="W15" s="11">
        <f t="shared" si="18"/>
        <v>28139.91</v>
      </c>
      <c r="X15" s="8">
        <v>28139.91</v>
      </c>
      <c r="Y15" s="9">
        <f t="shared" si="19"/>
        <v>0</v>
      </c>
      <c r="Z15" s="70"/>
      <c r="AA15" s="71"/>
      <c r="AB15" s="108"/>
      <c r="AC15" s="9">
        <v>0</v>
      </c>
      <c r="AD15" s="9">
        <f t="shared" si="22"/>
        <v>0</v>
      </c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>
        <f t="shared" si="24"/>
        <v>28139.91</v>
      </c>
      <c r="AM15" s="8">
        <v>28139.91</v>
      </c>
      <c r="AN15" s="9">
        <f t="shared" si="26"/>
        <v>0</v>
      </c>
      <c r="AO15" s="9">
        <f t="shared" si="27"/>
        <v>0</v>
      </c>
      <c r="AP15" s="10"/>
      <c r="AQ15" s="25">
        <f t="shared" si="28"/>
        <v>0</v>
      </c>
      <c r="AR15" s="25">
        <f t="shared" si="29"/>
        <v>0</v>
      </c>
      <c r="AS15" s="25">
        <f t="shared" si="30"/>
        <v>0</v>
      </c>
      <c r="AT15" s="10"/>
      <c r="AU15" s="12">
        <v>29819.91</v>
      </c>
      <c r="AV15" s="12" t="str">
        <f t="shared" si="31"/>
        <v xml:space="preserve"> </v>
      </c>
      <c r="AW15" s="12">
        <f t="shared" si="32"/>
        <v>1680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28139.91</v>
      </c>
      <c r="BF15" s="15">
        <v>28139.91</v>
      </c>
      <c r="BG15" s="15"/>
      <c r="BH15" s="15">
        <v>28139.91</v>
      </c>
      <c r="BI15" s="15">
        <v>28139.91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0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/>
      <c r="CC15" s="245" t="s">
        <v>635</v>
      </c>
      <c r="CD15" s="241">
        <v>0</v>
      </c>
      <c r="CE15" s="241">
        <v>0</v>
      </c>
      <c r="CF15" s="241">
        <v>0</v>
      </c>
      <c r="CG15" s="241">
        <v>0</v>
      </c>
      <c r="CH15" s="241">
        <v>0</v>
      </c>
      <c r="CI15" s="246" t="s">
        <v>633</v>
      </c>
      <c r="CJ15" s="247">
        <v>28139.91</v>
      </c>
      <c r="CK15" s="247">
        <v>28139.91</v>
      </c>
      <c r="CL15" s="247">
        <v>29819.91</v>
      </c>
      <c r="CM15" s="247">
        <v>0</v>
      </c>
    </row>
    <row r="16" spans="1:102" x14ac:dyDescent="0.25">
      <c r="A16" s="231" t="s">
        <v>655</v>
      </c>
      <c r="B16" s="232" t="s">
        <v>656</v>
      </c>
      <c r="C16" s="232" t="s">
        <v>642</v>
      </c>
      <c r="D16" s="233"/>
      <c r="E16" s="234">
        <v>0</v>
      </c>
      <c r="F16" s="235">
        <v>0</v>
      </c>
      <c r="G16" s="236"/>
      <c r="H16" s="104"/>
      <c r="I16" s="237">
        <v>34025.85</v>
      </c>
      <c r="J16" s="248"/>
      <c r="K16" s="239"/>
      <c r="L16" s="8">
        <v>51352.03</v>
      </c>
      <c r="M16" s="240">
        <v>34025.85</v>
      </c>
      <c r="N16" s="72"/>
      <c r="O16" s="100"/>
      <c r="P16" s="9">
        <f t="shared" si="13"/>
        <v>0</v>
      </c>
      <c r="Q16" s="9">
        <v>0</v>
      </c>
      <c r="R16" s="9">
        <f t="shared" si="15"/>
        <v>0</v>
      </c>
      <c r="S16" s="152">
        <v>46082</v>
      </c>
      <c r="T16" s="10"/>
      <c r="U16" s="23">
        <f t="shared" si="16"/>
        <v>1</v>
      </c>
      <c r="V16" s="11">
        <f t="shared" si="17"/>
        <v>34025.85</v>
      </c>
      <c r="W16" s="11">
        <f t="shared" si="18"/>
        <v>34025.85</v>
      </c>
      <c r="X16" s="8">
        <v>34025.85</v>
      </c>
      <c r="Y16" s="9">
        <f t="shared" si="19"/>
        <v>0</v>
      </c>
      <c r="Z16" s="70"/>
      <c r="AA16" s="72"/>
      <c r="AB16" s="108"/>
      <c r="AC16" s="9">
        <v>0</v>
      </c>
      <c r="AD16" s="9">
        <f t="shared" si="22"/>
        <v>0</v>
      </c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>
        <f t="shared" si="24"/>
        <v>34025.85</v>
      </c>
      <c r="AM16" s="8">
        <v>34025.85</v>
      </c>
      <c r="AN16" s="9">
        <f t="shared" si="26"/>
        <v>0</v>
      </c>
      <c r="AO16" s="9">
        <f t="shared" si="27"/>
        <v>0</v>
      </c>
      <c r="AP16" s="10"/>
      <c r="AQ16" s="25">
        <f t="shared" si="28"/>
        <v>0</v>
      </c>
      <c r="AR16" s="25">
        <f t="shared" si="29"/>
        <v>0</v>
      </c>
      <c r="AS16" s="25">
        <f t="shared" si="30"/>
        <v>0</v>
      </c>
      <c r="AT16" s="10"/>
      <c r="AU16" s="12">
        <v>35561.17</v>
      </c>
      <c r="AV16" s="12" t="str">
        <f t="shared" si="31"/>
        <v xml:space="preserve"> </v>
      </c>
      <c r="AW16" s="12">
        <f t="shared" si="32"/>
        <v>1535.3199999999997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34025.85</v>
      </c>
      <c r="BF16" s="15">
        <v>34025.85</v>
      </c>
      <c r="BG16" s="15"/>
      <c r="BH16" s="15">
        <v>34025.85</v>
      </c>
      <c r="BI16" s="15">
        <v>34025.85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0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/>
      <c r="CC16" s="245" t="s">
        <v>635</v>
      </c>
      <c r="CD16" s="241">
        <v>0</v>
      </c>
      <c r="CE16" s="241">
        <v>0</v>
      </c>
      <c r="CF16" s="241">
        <v>0</v>
      </c>
      <c r="CG16" s="241">
        <v>0</v>
      </c>
      <c r="CH16" s="241">
        <v>0</v>
      </c>
      <c r="CI16" s="246" t="s">
        <v>633</v>
      </c>
      <c r="CJ16" s="247">
        <v>34025.85</v>
      </c>
      <c r="CK16" s="247">
        <v>34025.85</v>
      </c>
      <c r="CL16" s="247">
        <v>35561.17</v>
      </c>
      <c r="CM16" s="247">
        <v>0</v>
      </c>
    </row>
    <row r="17" spans="1:91" x14ac:dyDescent="0.25">
      <c r="A17" s="231" t="s">
        <v>657</v>
      </c>
      <c r="B17" s="232" t="s">
        <v>658</v>
      </c>
      <c r="C17" s="232" t="s">
        <v>642</v>
      </c>
      <c r="D17" s="233"/>
      <c r="E17" s="234">
        <v>0</v>
      </c>
      <c r="F17" s="235">
        <v>0</v>
      </c>
      <c r="G17" s="236"/>
      <c r="H17" s="104"/>
      <c r="I17" s="237">
        <v>67580.28</v>
      </c>
      <c r="J17" s="248"/>
      <c r="K17" s="239"/>
      <c r="L17" s="8">
        <v>75266.25</v>
      </c>
      <c r="M17" s="240">
        <v>67580.28</v>
      </c>
      <c r="N17" s="72"/>
      <c r="O17" s="100"/>
      <c r="P17" s="9">
        <f t="shared" si="13"/>
        <v>0</v>
      </c>
      <c r="Q17" s="9">
        <v>0</v>
      </c>
      <c r="R17" s="9">
        <f t="shared" si="15"/>
        <v>0</v>
      </c>
      <c r="S17" s="152">
        <v>46082</v>
      </c>
      <c r="T17" s="10"/>
      <c r="U17" s="23">
        <f t="shared" si="16"/>
        <v>0.9988458171525777</v>
      </c>
      <c r="V17" s="11">
        <f t="shared" si="17"/>
        <v>67502.28</v>
      </c>
      <c r="W17" s="11">
        <f t="shared" si="18"/>
        <v>67502.28</v>
      </c>
      <c r="X17" s="8">
        <v>67502.28</v>
      </c>
      <c r="Y17" s="9">
        <f t="shared" si="19"/>
        <v>0</v>
      </c>
      <c r="Z17" s="70"/>
      <c r="AA17" s="71"/>
      <c r="AB17" s="108"/>
      <c r="AC17" s="9">
        <v>0</v>
      </c>
      <c r="AD17" s="9">
        <f t="shared" si="22"/>
        <v>0</v>
      </c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>
        <f t="shared" si="24"/>
        <v>67502.28</v>
      </c>
      <c r="AM17" s="8">
        <v>67502.28</v>
      </c>
      <c r="AN17" s="9">
        <f t="shared" si="26"/>
        <v>0</v>
      </c>
      <c r="AO17" s="9">
        <f t="shared" si="27"/>
        <v>0</v>
      </c>
      <c r="AP17" s="10"/>
      <c r="AQ17" s="25">
        <f t="shared" si="28"/>
        <v>78</v>
      </c>
      <c r="AR17" s="25">
        <f t="shared" si="29"/>
        <v>78</v>
      </c>
      <c r="AS17" s="25">
        <f t="shared" si="30"/>
        <v>0</v>
      </c>
      <c r="AT17" s="10"/>
      <c r="AU17" s="12">
        <v>72461.84</v>
      </c>
      <c r="AV17" s="12" t="str">
        <f t="shared" si="31"/>
        <v xml:space="preserve"> </v>
      </c>
      <c r="AW17" s="12">
        <f t="shared" si="32"/>
        <v>4959.5599999999977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67580.28</v>
      </c>
      <c r="BF17" s="15">
        <v>67580.28</v>
      </c>
      <c r="BG17" s="15"/>
      <c r="BH17" s="15">
        <v>67580.28</v>
      </c>
      <c r="BI17" s="15">
        <v>67580.28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0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/>
      <c r="CC17" s="245" t="s">
        <v>635</v>
      </c>
      <c r="CD17" s="241">
        <v>0</v>
      </c>
      <c r="CE17" s="241">
        <v>0</v>
      </c>
      <c r="CF17" s="241">
        <v>0</v>
      </c>
      <c r="CG17" s="241">
        <v>0</v>
      </c>
      <c r="CH17" s="241">
        <v>0</v>
      </c>
      <c r="CI17" s="246" t="s">
        <v>633</v>
      </c>
      <c r="CJ17" s="247">
        <v>67502.28</v>
      </c>
      <c r="CK17" s="247">
        <v>67502.28</v>
      </c>
      <c r="CL17" s="247">
        <v>72461.84</v>
      </c>
      <c r="CM17" s="247">
        <v>0</v>
      </c>
    </row>
    <row r="18" spans="1:91" x14ac:dyDescent="0.25">
      <c r="A18" s="231" t="s">
        <v>659</v>
      </c>
      <c r="B18" s="232" t="s">
        <v>660</v>
      </c>
      <c r="C18" s="232" t="s">
        <v>642</v>
      </c>
      <c r="D18" s="233"/>
      <c r="E18" s="234">
        <v>207439.29</v>
      </c>
      <c r="F18" s="235">
        <v>207439.29</v>
      </c>
      <c r="G18" s="236"/>
      <c r="H18" s="104"/>
      <c r="I18" s="237">
        <v>160914.35999999999</v>
      </c>
      <c r="J18" s="248"/>
      <c r="K18" s="239"/>
      <c r="L18" s="8">
        <v>255237.46</v>
      </c>
      <c r="M18" s="240">
        <v>160914.35999999999</v>
      </c>
      <c r="N18" s="72"/>
      <c r="O18" s="100"/>
      <c r="P18" s="9">
        <f t="shared" si="13"/>
        <v>0</v>
      </c>
      <c r="Q18" s="9">
        <v>0</v>
      </c>
      <c r="R18" s="9">
        <f t="shared" si="15"/>
        <v>0</v>
      </c>
      <c r="S18" s="152">
        <v>46082</v>
      </c>
      <c r="T18" s="10"/>
      <c r="U18" s="23">
        <f t="shared" si="16"/>
        <v>0.98726030417670618</v>
      </c>
      <c r="V18" s="11">
        <f t="shared" si="17"/>
        <v>158864.35999999999</v>
      </c>
      <c r="W18" s="11">
        <f t="shared" si="18"/>
        <v>158864.35999999999</v>
      </c>
      <c r="X18" s="8">
        <v>158864.35999999999</v>
      </c>
      <c r="Y18" s="9">
        <f t="shared" si="19"/>
        <v>0</v>
      </c>
      <c r="Z18" s="70"/>
      <c r="AA18" s="71"/>
      <c r="AB18" s="108"/>
      <c r="AC18" s="9">
        <v>0</v>
      </c>
      <c r="AD18" s="9">
        <f t="shared" si="22"/>
        <v>0</v>
      </c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>
        <f t="shared" si="24"/>
        <v>158864.35999999999</v>
      </c>
      <c r="AM18" s="8">
        <v>158864.35999999999</v>
      </c>
      <c r="AN18" s="9">
        <f t="shared" si="26"/>
        <v>0</v>
      </c>
      <c r="AO18" s="9">
        <f t="shared" si="27"/>
        <v>0</v>
      </c>
      <c r="AP18" s="10"/>
      <c r="AQ18" s="25">
        <f t="shared" si="28"/>
        <v>2050</v>
      </c>
      <c r="AR18" s="25">
        <f t="shared" si="29"/>
        <v>2050</v>
      </c>
      <c r="AS18" s="25">
        <f t="shared" si="30"/>
        <v>0</v>
      </c>
      <c r="AT18" s="10"/>
      <c r="AU18" s="12">
        <v>209338.19</v>
      </c>
      <c r="AV18" s="12" t="str">
        <f t="shared" si="31"/>
        <v xml:space="preserve"> </v>
      </c>
      <c r="AW18" s="12">
        <f t="shared" si="32"/>
        <v>50473.830000000016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160914.35999999999</v>
      </c>
      <c r="BF18" s="15">
        <v>160914.35999999999</v>
      </c>
      <c r="BG18" s="15"/>
      <c r="BH18" s="15">
        <v>160914.35999999999</v>
      </c>
      <c r="BI18" s="15">
        <v>160914.35999999999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0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/>
      <c r="CC18" s="245" t="s">
        <v>635</v>
      </c>
      <c r="CD18" s="241">
        <v>0</v>
      </c>
      <c r="CE18" s="241">
        <v>0</v>
      </c>
      <c r="CF18" s="241">
        <v>0</v>
      </c>
      <c r="CG18" s="241">
        <v>0</v>
      </c>
      <c r="CH18" s="241">
        <v>0</v>
      </c>
      <c r="CI18" s="246" t="s">
        <v>633</v>
      </c>
      <c r="CJ18" s="247">
        <v>158864.35999999999</v>
      </c>
      <c r="CK18" s="247">
        <v>158864.35999999999</v>
      </c>
      <c r="CL18" s="247">
        <v>209338.19</v>
      </c>
      <c r="CM18" s="247">
        <v>0</v>
      </c>
    </row>
    <row r="19" spans="1:91" x14ac:dyDescent="0.25">
      <c r="A19" s="231" t="s">
        <v>661</v>
      </c>
      <c r="B19" s="232" t="s">
        <v>662</v>
      </c>
      <c r="C19" s="232" t="s">
        <v>642</v>
      </c>
      <c r="D19" s="233"/>
      <c r="E19" s="234">
        <v>1393544.58</v>
      </c>
      <c r="F19" s="235">
        <v>1393544.58</v>
      </c>
      <c r="G19" s="236"/>
      <c r="H19" s="104"/>
      <c r="I19" s="237">
        <v>1342367.84</v>
      </c>
      <c r="J19" s="238"/>
      <c r="K19" s="239"/>
      <c r="L19" s="8">
        <v>1775836.99</v>
      </c>
      <c r="M19" s="240">
        <v>1342367.84</v>
      </c>
      <c r="N19" s="72"/>
      <c r="O19" s="100"/>
      <c r="P19" s="9">
        <f t="shared" si="13"/>
        <v>0</v>
      </c>
      <c r="Q19" s="9">
        <v>0</v>
      </c>
      <c r="R19" s="9">
        <f t="shared" si="15"/>
        <v>0</v>
      </c>
      <c r="S19" s="152">
        <v>46357</v>
      </c>
      <c r="T19" s="10"/>
      <c r="U19" s="23">
        <f t="shared" si="16"/>
        <v>0.99969699065496087</v>
      </c>
      <c r="V19" s="11">
        <f t="shared" si="17"/>
        <v>1341961.0900000001</v>
      </c>
      <c r="W19" s="11">
        <f t="shared" si="18"/>
        <v>1341961.0900000001</v>
      </c>
      <c r="X19" s="8">
        <v>1341961.0900000001</v>
      </c>
      <c r="Y19" s="9">
        <f t="shared" si="19"/>
        <v>0</v>
      </c>
      <c r="Z19" s="70"/>
      <c r="AA19" s="71"/>
      <c r="AB19" s="108"/>
      <c r="AC19" s="9">
        <v>0</v>
      </c>
      <c r="AD19" s="9">
        <f t="shared" si="22"/>
        <v>0</v>
      </c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>
        <f t="shared" si="24"/>
        <v>1341961.0900000001</v>
      </c>
      <c r="AM19" s="8">
        <v>1341961.0900000001</v>
      </c>
      <c r="AN19" s="9">
        <f t="shared" si="26"/>
        <v>0</v>
      </c>
      <c r="AO19" s="9">
        <f t="shared" si="27"/>
        <v>0</v>
      </c>
      <c r="AP19" s="10"/>
      <c r="AQ19" s="25">
        <f t="shared" si="28"/>
        <v>406.75</v>
      </c>
      <c r="AR19" s="25">
        <f t="shared" si="29"/>
        <v>406.75</v>
      </c>
      <c r="AS19" s="25">
        <f t="shared" si="30"/>
        <v>0</v>
      </c>
      <c r="AT19" s="10"/>
      <c r="AU19" s="12">
        <v>1396426.62</v>
      </c>
      <c r="AV19" s="12" t="str">
        <f t="shared" si="31"/>
        <v xml:space="preserve"> </v>
      </c>
      <c r="AW19" s="12">
        <f t="shared" si="32"/>
        <v>54465.530000000028</v>
      </c>
      <c r="AX19" s="241"/>
      <c r="AY19" s="242"/>
      <c r="AZ19" s="241"/>
      <c r="BA19" s="241"/>
      <c r="BB19" s="243"/>
      <c r="BC19" s="242" t="s">
        <v>630</v>
      </c>
      <c r="BD19" s="242" t="s">
        <v>630</v>
      </c>
      <c r="BE19" s="15">
        <v>1342367.84</v>
      </c>
      <c r="BF19" s="15">
        <v>1342367.84</v>
      </c>
      <c r="BG19" s="15"/>
      <c r="BH19" s="15">
        <v>1342367.84</v>
      </c>
      <c r="BI19" s="15">
        <v>1342367.84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/>
      <c r="CC19" s="245" t="s">
        <v>635</v>
      </c>
      <c r="CD19" s="241">
        <v>0</v>
      </c>
      <c r="CE19" s="241">
        <v>0</v>
      </c>
      <c r="CF19" s="241">
        <v>0</v>
      </c>
      <c r="CG19" s="241">
        <v>0</v>
      </c>
      <c r="CH19" s="241">
        <v>0</v>
      </c>
      <c r="CI19" s="246" t="s">
        <v>633</v>
      </c>
      <c r="CJ19" s="247">
        <v>1341961.0900000001</v>
      </c>
      <c r="CK19" s="247">
        <v>1341961.0900000001</v>
      </c>
      <c r="CL19" s="247">
        <v>1396426.62</v>
      </c>
      <c r="CM19" s="247">
        <v>0</v>
      </c>
    </row>
    <row r="20" spans="1:91" x14ac:dyDescent="0.25">
      <c r="A20" s="231" t="s">
        <v>663</v>
      </c>
      <c r="B20" s="232" t="s">
        <v>664</v>
      </c>
      <c r="C20" s="232" t="s">
        <v>642</v>
      </c>
      <c r="D20" s="233"/>
      <c r="E20" s="234">
        <v>111184.11</v>
      </c>
      <c r="F20" s="235">
        <v>111184.11</v>
      </c>
      <c r="G20" s="236"/>
      <c r="H20" s="104"/>
      <c r="I20" s="237">
        <v>110603.05</v>
      </c>
      <c r="J20" s="238"/>
      <c r="K20" s="239"/>
      <c r="L20" s="8">
        <v>112514.74</v>
      </c>
      <c r="M20" s="240">
        <v>110603.05</v>
      </c>
      <c r="N20" s="72"/>
      <c r="O20" s="100"/>
      <c r="P20" s="9">
        <f t="shared" si="13"/>
        <v>0</v>
      </c>
      <c r="Q20" s="9">
        <v>0</v>
      </c>
      <c r="R20" s="9">
        <f t="shared" si="15"/>
        <v>0</v>
      </c>
      <c r="S20" s="152">
        <v>46082</v>
      </c>
      <c r="T20" s="10"/>
      <c r="U20" s="23">
        <f t="shared" si="16"/>
        <v>0.99553131672227846</v>
      </c>
      <c r="V20" s="11">
        <f t="shared" si="17"/>
        <v>110108.8</v>
      </c>
      <c r="W20" s="11">
        <f t="shared" si="18"/>
        <v>110108.8</v>
      </c>
      <c r="X20" s="8">
        <v>110108.8</v>
      </c>
      <c r="Y20" s="9">
        <f t="shared" si="19"/>
        <v>0</v>
      </c>
      <c r="Z20" s="70"/>
      <c r="AA20" s="71"/>
      <c r="AB20" s="108"/>
      <c r="AC20" s="9">
        <v>0</v>
      </c>
      <c r="AD20" s="9">
        <f t="shared" si="22"/>
        <v>0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110108.8</v>
      </c>
      <c r="AM20" s="8">
        <v>110108.8</v>
      </c>
      <c r="AN20" s="9">
        <f t="shared" si="26"/>
        <v>0</v>
      </c>
      <c r="AO20" s="9">
        <f t="shared" si="27"/>
        <v>0</v>
      </c>
      <c r="AP20" s="10"/>
      <c r="AQ20" s="25">
        <f t="shared" si="28"/>
        <v>494.25</v>
      </c>
      <c r="AR20" s="25">
        <f t="shared" si="29"/>
        <v>494.25</v>
      </c>
      <c r="AS20" s="25">
        <f t="shared" si="30"/>
        <v>0</v>
      </c>
      <c r="AT20" s="10"/>
      <c r="AU20" s="12">
        <v>111184.11</v>
      </c>
      <c r="AV20" s="12" t="str">
        <f t="shared" si="31"/>
        <v xml:space="preserve"> </v>
      </c>
      <c r="AW20" s="12">
        <f t="shared" si="32"/>
        <v>1075.3099999999977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110603.05</v>
      </c>
      <c r="BF20" s="15">
        <v>110603.05</v>
      </c>
      <c r="BG20" s="15"/>
      <c r="BH20" s="15">
        <v>110603.05</v>
      </c>
      <c r="BI20" s="15">
        <v>110603.05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92"/>
      <c r="CC20" s="245" t="s">
        <v>635</v>
      </c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633</v>
      </c>
      <c r="CJ20" s="247">
        <v>110108.8</v>
      </c>
      <c r="CK20" s="247">
        <v>110108.8</v>
      </c>
      <c r="CL20" s="247">
        <v>111184.11</v>
      </c>
      <c r="CM20" s="247">
        <v>0</v>
      </c>
    </row>
    <row r="21" spans="1:91" x14ac:dyDescent="0.25">
      <c r="A21" s="231" t="s">
        <v>665</v>
      </c>
      <c r="B21" s="232" t="s">
        <v>666</v>
      </c>
      <c r="C21" s="232" t="s">
        <v>642</v>
      </c>
      <c r="D21" s="233"/>
      <c r="E21" s="234">
        <v>849569.25</v>
      </c>
      <c r="F21" s="235">
        <v>849569.25</v>
      </c>
      <c r="G21" s="236"/>
      <c r="H21" s="104"/>
      <c r="I21" s="237">
        <f t="shared" si="11"/>
        <v>849569.25</v>
      </c>
      <c r="J21" s="238"/>
      <c r="K21" s="239"/>
      <c r="L21" s="8">
        <v>3244063.03</v>
      </c>
      <c r="M21" s="240">
        <f t="shared" si="12"/>
        <v>3244063.03</v>
      </c>
      <c r="N21" s="71"/>
      <c r="O21" s="100"/>
      <c r="P21" s="9">
        <f t="shared" si="13"/>
        <v>-2394493.7799999998</v>
      </c>
      <c r="Q21" s="9">
        <f t="shared" si="14"/>
        <v>0</v>
      </c>
      <c r="R21" s="9">
        <f t="shared" si="15"/>
        <v>-2394493.7799999998</v>
      </c>
      <c r="S21" s="152"/>
      <c r="T21" s="10"/>
      <c r="U21" s="23">
        <f t="shared" si="16"/>
        <v>0.25160472606477069</v>
      </c>
      <c r="V21" s="11">
        <f t="shared" si="17"/>
        <v>213755.63841930268</v>
      </c>
      <c r="W21" s="11">
        <f t="shared" si="18"/>
        <v>-1578272.19</v>
      </c>
      <c r="X21" s="8">
        <v>816221.59</v>
      </c>
      <c r="Y21" s="9">
        <f t="shared" si="19"/>
        <v>-2394493.7799999998</v>
      </c>
      <c r="Z21" s="70">
        <f t="shared" si="20"/>
        <v>-2394493.7799999998</v>
      </c>
      <c r="AA21" s="71"/>
      <c r="AB21" s="108"/>
      <c r="AC21" s="9">
        <f t="shared" si="21"/>
        <v>0</v>
      </c>
      <c r="AD21" s="9">
        <f t="shared" si="22"/>
        <v>-2394493.7799999998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-1578272.19</v>
      </c>
      <c r="AM21" s="8">
        <v>816221.59</v>
      </c>
      <c r="AN21" s="9">
        <f t="shared" si="26"/>
        <v>-2394493.7799999998</v>
      </c>
      <c r="AO21" s="9">
        <f t="shared" si="27"/>
        <v>-2394493.7799999998</v>
      </c>
      <c r="AP21" s="10"/>
      <c r="AQ21" s="25">
        <f t="shared" si="28"/>
        <v>2427841.44</v>
      </c>
      <c r="AR21" s="25">
        <f t="shared" si="29"/>
        <v>2427841.44</v>
      </c>
      <c r="AS21" s="25">
        <f t="shared" si="30"/>
        <v>0</v>
      </c>
      <c r="AT21" s="10"/>
      <c r="AU21" s="12">
        <v>856340.46</v>
      </c>
      <c r="AV21" s="12" t="str">
        <f t="shared" si="31"/>
        <v xml:space="preserve"> </v>
      </c>
      <c r="AW21" s="12">
        <f t="shared" si="32"/>
        <v>2434612.65</v>
      </c>
      <c r="AX21" s="241"/>
      <c r="AY21" s="242"/>
      <c r="AZ21" s="241"/>
      <c r="BA21" s="241"/>
      <c r="BB21" s="243"/>
      <c r="BC21" s="242"/>
      <c r="BD21" s="242"/>
      <c r="BE21" s="241">
        <v>0</v>
      </c>
      <c r="BF21" s="241">
        <v>0</v>
      </c>
      <c r="BG21" s="241">
        <v>0</v>
      </c>
      <c r="BH21" s="241">
        <v>0</v>
      </c>
      <c r="BI21" s="241">
        <v>0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44"/>
      <c r="CC21" s="245"/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633</v>
      </c>
      <c r="CJ21" s="247">
        <v>816221.59</v>
      </c>
      <c r="CK21" s="247">
        <v>816221.59</v>
      </c>
      <c r="CL21" s="247">
        <v>856340.46</v>
      </c>
      <c r="CM21" s="247">
        <v>0</v>
      </c>
    </row>
    <row r="22" spans="1:91" x14ac:dyDescent="0.25">
      <c r="A22" s="231" t="s">
        <v>667</v>
      </c>
      <c r="B22" s="232" t="s">
        <v>668</v>
      </c>
      <c r="C22" s="232" t="s">
        <v>642</v>
      </c>
      <c r="D22" s="233"/>
      <c r="E22" s="234">
        <v>37353.4</v>
      </c>
      <c r="F22" s="235">
        <v>37353.4</v>
      </c>
      <c r="G22" s="236"/>
      <c r="H22" s="104"/>
      <c r="I22" s="237">
        <v>31518.95</v>
      </c>
      <c r="J22" s="238"/>
      <c r="K22" s="239"/>
      <c r="L22" s="8">
        <v>45281.05</v>
      </c>
      <c r="M22" s="240">
        <v>31518.95</v>
      </c>
      <c r="N22" s="71"/>
      <c r="O22" s="100"/>
      <c r="P22" s="9">
        <f t="shared" si="13"/>
        <v>0</v>
      </c>
      <c r="Q22" s="9">
        <v>0</v>
      </c>
      <c r="R22" s="9">
        <f t="shared" si="15"/>
        <v>0</v>
      </c>
      <c r="S22" s="152">
        <v>46082</v>
      </c>
      <c r="T22" s="10"/>
      <c r="U22" s="23">
        <f t="shared" si="16"/>
        <v>1</v>
      </c>
      <c r="V22" s="11">
        <f t="shared" si="17"/>
        <v>31518.95</v>
      </c>
      <c r="W22" s="11">
        <f t="shared" si="18"/>
        <v>31518.95</v>
      </c>
      <c r="X22" s="8">
        <v>31518.95</v>
      </c>
      <c r="Y22" s="9">
        <f t="shared" si="19"/>
        <v>0</v>
      </c>
      <c r="Z22" s="70"/>
      <c r="AA22" s="71"/>
      <c r="AB22" s="108"/>
      <c r="AC22" s="9">
        <v>0</v>
      </c>
      <c r="AD22" s="9">
        <f t="shared" si="22"/>
        <v>0</v>
      </c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>
        <f t="shared" si="24"/>
        <v>31518.95</v>
      </c>
      <c r="AM22" s="8">
        <v>31518.95</v>
      </c>
      <c r="AN22" s="9">
        <f t="shared" si="26"/>
        <v>0</v>
      </c>
      <c r="AO22" s="9">
        <f t="shared" si="27"/>
        <v>0</v>
      </c>
      <c r="AP22" s="10"/>
      <c r="AQ22" s="25">
        <f t="shared" si="28"/>
        <v>0</v>
      </c>
      <c r="AR22" s="25">
        <f t="shared" si="29"/>
        <v>0</v>
      </c>
      <c r="AS22" s="25">
        <f t="shared" si="30"/>
        <v>0</v>
      </c>
      <c r="AT22" s="10"/>
      <c r="AU22" s="12">
        <v>39809.660000000003</v>
      </c>
      <c r="AV22" s="12" t="str">
        <f t="shared" si="31"/>
        <v xml:space="preserve"> </v>
      </c>
      <c r="AW22" s="12">
        <f t="shared" si="32"/>
        <v>8290.7100000000028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31518.95</v>
      </c>
      <c r="BF22" s="15">
        <v>31518.95</v>
      </c>
      <c r="BG22" s="15"/>
      <c r="BH22" s="15">
        <v>31518.95</v>
      </c>
      <c r="BI22" s="15">
        <v>31518.95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0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92"/>
      <c r="CC22" s="245" t="s">
        <v>635</v>
      </c>
      <c r="CD22" s="241">
        <v>0</v>
      </c>
      <c r="CE22" s="241">
        <v>0</v>
      </c>
      <c r="CF22" s="241">
        <v>0</v>
      </c>
      <c r="CG22" s="241">
        <v>0</v>
      </c>
      <c r="CH22" s="241">
        <v>0</v>
      </c>
      <c r="CI22" s="246" t="s">
        <v>633</v>
      </c>
      <c r="CJ22" s="247">
        <v>31518.95</v>
      </c>
      <c r="CK22" s="247">
        <v>31518.95</v>
      </c>
      <c r="CL22" s="247">
        <v>39809.660000000003</v>
      </c>
      <c r="CM22" s="247">
        <v>0</v>
      </c>
    </row>
    <row r="23" spans="1:91" x14ac:dyDescent="0.25">
      <c r="A23" s="231" t="s">
        <v>669</v>
      </c>
      <c r="B23" s="232" t="s">
        <v>670</v>
      </c>
      <c r="C23" s="232" t="s">
        <v>642</v>
      </c>
      <c r="D23" s="233"/>
      <c r="E23" s="234">
        <v>146647.97</v>
      </c>
      <c r="F23" s="235">
        <v>146647.97</v>
      </c>
      <c r="G23" s="236"/>
      <c r="H23" s="104"/>
      <c r="I23" s="237">
        <v>124245.04</v>
      </c>
      <c r="J23" s="238"/>
      <c r="K23" s="239"/>
      <c r="L23" s="8">
        <v>208944.71</v>
      </c>
      <c r="M23" s="240">
        <v>124245.04</v>
      </c>
      <c r="N23" s="71"/>
      <c r="O23" s="100"/>
      <c r="P23" s="9">
        <f t="shared" si="13"/>
        <v>0</v>
      </c>
      <c r="Q23" s="9">
        <v>0</v>
      </c>
      <c r="R23" s="9">
        <f t="shared" si="15"/>
        <v>0</v>
      </c>
      <c r="S23" s="152">
        <v>46174</v>
      </c>
      <c r="T23" s="10"/>
      <c r="U23" s="23">
        <f t="shared" si="16"/>
        <v>0.99913879861924471</v>
      </c>
      <c r="V23" s="11">
        <f t="shared" si="17"/>
        <v>124138.04</v>
      </c>
      <c r="W23" s="11">
        <f t="shared" si="18"/>
        <v>124138.04</v>
      </c>
      <c r="X23" s="8">
        <v>124138.04</v>
      </c>
      <c r="Y23" s="9">
        <f t="shared" si="19"/>
        <v>0</v>
      </c>
      <c r="Z23" s="70"/>
      <c r="AA23" s="71"/>
      <c r="AB23" s="108"/>
      <c r="AC23" s="9">
        <v>0</v>
      </c>
      <c r="AD23" s="9">
        <f t="shared" si="22"/>
        <v>0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124138.04</v>
      </c>
      <c r="AM23" s="8">
        <v>124138.04</v>
      </c>
      <c r="AN23" s="9">
        <f t="shared" si="26"/>
        <v>0</v>
      </c>
      <c r="AO23" s="9">
        <f t="shared" si="27"/>
        <v>0</v>
      </c>
      <c r="AP23" s="10"/>
      <c r="AQ23" s="25">
        <f t="shared" si="28"/>
        <v>107</v>
      </c>
      <c r="AR23" s="25">
        <f t="shared" si="29"/>
        <v>107</v>
      </c>
      <c r="AS23" s="25">
        <f t="shared" si="30"/>
        <v>0</v>
      </c>
      <c r="AT23" s="10"/>
      <c r="AU23" s="12">
        <v>149025.78</v>
      </c>
      <c r="AV23" s="12" t="str">
        <f t="shared" si="31"/>
        <v xml:space="preserve"> </v>
      </c>
      <c r="AW23" s="12">
        <f t="shared" si="32"/>
        <v>24887.740000000005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124245.04</v>
      </c>
      <c r="BF23" s="15">
        <v>124245.04</v>
      </c>
      <c r="BG23" s="15"/>
      <c r="BH23" s="15">
        <v>124245.04</v>
      </c>
      <c r="BI23" s="15">
        <v>124245.04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0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/>
      <c r="CC23" s="245" t="s">
        <v>635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633</v>
      </c>
      <c r="CJ23" s="247">
        <v>124138.04</v>
      </c>
      <c r="CK23" s="247">
        <v>124138.04</v>
      </c>
      <c r="CL23" s="247">
        <v>149025.78</v>
      </c>
      <c r="CM23" s="247">
        <v>0</v>
      </c>
    </row>
    <row r="24" spans="1:91" x14ac:dyDescent="0.25">
      <c r="A24" s="231" t="s">
        <v>671</v>
      </c>
      <c r="B24" s="232" t="s">
        <v>672</v>
      </c>
      <c r="C24" s="232" t="s">
        <v>642</v>
      </c>
      <c r="D24" s="233"/>
      <c r="E24" s="234">
        <v>186920.62</v>
      </c>
      <c r="F24" s="235">
        <v>186920.62</v>
      </c>
      <c r="G24" s="236"/>
      <c r="H24" s="104"/>
      <c r="I24" s="237">
        <f t="shared" si="11"/>
        <v>186920.62</v>
      </c>
      <c r="J24" s="238"/>
      <c r="K24" s="239"/>
      <c r="L24" s="8">
        <v>259839.34</v>
      </c>
      <c r="M24" s="240">
        <f t="shared" si="12"/>
        <v>259839.34</v>
      </c>
      <c r="N24" s="71"/>
      <c r="O24" s="100"/>
      <c r="P24" s="9">
        <f t="shared" si="13"/>
        <v>-72918.720000000001</v>
      </c>
      <c r="Q24" s="9">
        <f t="shared" si="14"/>
        <v>0</v>
      </c>
      <c r="R24" s="9">
        <f t="shared" si="15"/>
        <v>-72918.720000000001</v>
      </c>
      <c r="S24" s="152"/>
      <c r="T24" s="10"/>
      <c r="U24" s="23">
        <f t="shared" si="16"/>
        <v>0.3267924710707778</v>
      </c>
      <c r="V24" s="11">
        <f t="shared" si="17"/>
        <v>61084.251303881851</v>
      </c>
      <c r="W24" s="11">
        <f t="shared" si="18"/>
        <v>11994.819999999992</v>
      </c>
      <c r="X24" s="8">
        <v>84913.54</v>
      </c>
      <c r="Y24" s="9">
        <f t="shared" si="19"/>
        <v>-72918.720000000001</v>
      </c>
      <c r="Z24" s="70">
        <f t="shared" si="20"/>
        <v>-72918.720000000001</v>
      </c>
      <c r="AA24" s="71"/>
      <c r="AB24" s="108"/>
      <c r="AC24" s="9">
        <f t="shared" si="21"/>
        <v>0</v>
      </c>
      <c r="AD24" s="9">
        <f t="shared" si="22"/>
        <v>-72918.720000000001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11994.819999999992</v>
      </c>
      <c r="AM24" s="8">
        <v>84913.54</v>
      </c>
      <c r="AN24" s="9">
        <f t="shared" si="26"/>
        <v>-72918.720000000001</v>
      </c>
      <c r="AO24" s="9">
        <f t="shared" si="27"/>
        <v>-72918.720000000001</v>
      </c>
      <c r="AP24" s="10"/>
      <c r="AQ24" s="25">
        <f t="shared" si="28"/>
        <v>174925.8</v>
      </c>
      <c r="AR24" s="25">
        <f t="shared" si="29"/>
        <v>174925.8</v>
      </c>
      <c r="AS24" s="25">
        <f t="shared" si="30"/>
        <v>0</v>
      </c>
      <c r="AT24" s="10"/>
      <c r="AU24" s="12">
        <v>188973.27</v>
      </c>
      <c r="AV24" s="12" t="str">
        <f t="shared" si="31"/>
        <v xml:space="preserve"> </v>
      </c>
      <c r="AW24" s="12">
        <f t="shared" si="32"/>
        <v>176978.45</v>
      </c>
      <c r="AX24" s="241"/>
      <c r="AY24" s="242"/>
      <c r="AZ24" s="241"/>
      <c r="BA24" s="241"/>
      <c r="BB24" s="243"/>
      <c r="BC24" s="242"/>
      <c r="BD24" s="242"/>
      <c r="BE24" s="241">
        <v>0</v>
      </c>
      <c r="BF24" s="241">
        <v>0</v>
      </c>
      <c r="BG24" s="241">
        <v>0</v>
      </c>
      <c r="BH24" s="241">
        <v>0</v>
      </c>
      <c r="BI24" s="241">
        <v>0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44"/>
      <c r="CC24" s="245"/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633</v>
      </c>
      <c r="CJ24" s="247">
        <v>84913.54</v>
      </c>
      <c r="CK24" s="247">
        <v>84913.54</v>
      </c>
      <c r="CL24" s="247">
        <v>188973.27</v>
      </c>
      <c r="CM24" s="247">
        <v>0</v>
      </c>
    </row>
    <row r="25" spans="1:91" x14ac:dyDescent="0.25">
      <c r="A25" s="231" t="s">
        <v>673</v>
      </c>
      <c r="B25" s="232" t="s">
        <v>674</v>
      </c>
      <c r="C25" s="232" t="s">
        <v>642</v>
      </c>
      <c r="D25" s="233"/>
      <c r="E25" s="234">
        <v>0</v>
      </c>
      <c r="F25" s="235">
        <v>0</v>
      </c>
      <c r="G25" s="236"/>
      <c r="H25" s="104"/>
      <c r="I25" s="237">
        <f t="shared" si="11"/>
        <v>0</v>
      </c>
      <c r="J25" s="248"/>
      <c r="K25" s="239"/>
      <c r="L25" s="8">
        <v>73982.539999999994</v>
      </c>
      <c r="M25" s="240">
        <f t="shared" si="12"/>
        <v>73982.539999999994</v>
      </c>
      <c r="N25" s="71"/>
      <c r="O25" s="100"/>
      <c r="P25" s="9">
        <f t="shared" si="13"/>
        <v>-73982.539999999994</v>
      </c>
      <c r="Q25" s="9">
        <f t="shared" si="14"/>
        <v>0</v>
      </c>
      <c r="R25" s="9">
        <f t="shared" si="15"/>
        <v>-73982.539999999994</v>
      </c>
      <c r="S25" s="152"/>
      <c r="T25" s="10"/>
      <c r="U25" s="23">
        <f t="shared" si="16"/>
        <v>0.66427078605303369</v>
      </c>
      <c r="V25" s="11">
        <f t="shared" si="17"/>
        <v>0</v>
      </c>
      <c r="W25" s="11">
        <f t="shared" si="18"/>
        <v>-24838.099999999991</v>
      </c>
      <c r="X25" s="8">
        <v>49144.44</v>
      </c>
      <c r="Y25" s="9">
        <f t="shared" si="19"/>
        <v>-73982.539999999994</v>
      </c>
      <c r="Z25" s="70">
        <f t="shared" si="20"/>
        <v>-73982.539999999994</v>
      </c>
      <c r="AA25" s="71"/>
      <c r="AB25" s="108"/>
      <c r="AC25" s="9">
        <f t="shared" si="21"/>
        <v>0</v>
      </c>
      <c r="AD25" s="9">
        <f t="shared" si="22"/>
        <v>-73982.539999999994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>
        <f t="shared" si="24"/>
        <v>-24838.099999999991</v>
      </c>
      <c r="AM25" s="8">
        <v>49144.44</v>
      </c>
      <c r="AN25" s="9">
        <f t="shared" si="26"/>
        <v>-73982.539999999994</v>
      </c>
      <c r="AO25" s="9">
        <f t="shared" si="27"/>
        <v>-73982.539999999994</v>
      </c>
      <c r="AP25" s="10"/>
      <c r="AQ25" s="25">
        <f t="shared" si="28"/>
        <v>24838.099999999991</v>
      </c>
      <c r="AR25" s="25">
        <f t="shared" si="29"/>
        <v>24838.099999999991</v>
      </c>
      <c r="AS25" s="25">
        <f t="shared" si="30"/>
        <v>0</v>
      </c>
      <c r="AT25" s="10"/>
      <c r="AU25" s="12">
        <v>66610.77</v>
      </c>
      <c r="AV25" s="12" t="str">
        <f t="shared" si="31"/>
        <v xml:space="preserve"> </v>
      </c>
      <c r="AW25" s="12">
        <f t="shared" si="32"/>
        <v>91448.87</v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633</v>
      </c>
      <c r="CJ25" s="247">
        <v>49144.44</v>
      </c>
      <c r="CK25" s="247">
        <v>49144.44</v>
      </c>
      <c r="CL25" s="247">
        <v>66610.77</v>
      </c>
      <c r="CM25" s="247">
        <v>0</v>
      </c>
    </row>
    <row r="26" spans="1:91" x14ac:dyDescent="0.25">
      <c r="A26" s="231" t="s">
        <v>675</v>
      </c>
      <c r="B26" s="232" t="s">
        <v>676</v>
      </c>
      <c r="C26" s="232" t="s">
        <v>642</v>
      </c>
      <c r="D26" s="233"/>
      <c r="E26" s="234">
        <v>378055.43</v>
      </c>
      <c r="F26" s="235">
        <v>378055.43</v>
      </c>
      <c r="G26" s="236"/>
      <c r="H26" s="104"/>
      <c r="I26" s="237">
        <f t="shared" si="11"/>
        <v>378055.43</v>
      </c>
      <c r="J26" s="248"/>
      <c r="K26" s="239"/>
      <c r="L26" s="8">
        <v>411269.48</v>
      </c>
      <c r="M26" s="240">
        <f t="shared" si="12"/>
        <v>411269.48</v>
      </c>
      <c r="N26" s="71"/>
      <c r="O26" s="100"/>
      <c r="P26" s="9">
        <f t="shared" si="13"/>
        <v>-33214.049999999988</v>
      </c>
      <c r="Q26" s="9">
        <f t="shared" si="14"/>
        <v>0</v>
      </c>
      <c r="R26" s="9">
        <f t="shared" si="15"/>
        <v>-33214.049999999988</v>
      </c>
      <c r="S26" s="152"/>
      <c r="T26" s="10"/>
      <c r="U26" s="23">
        <f t="shared" si="16"/>
        <v>0.89930794281160853</v>
      </c>
      <c r="V26" s="11">
        <f t="shared" si="17"/>
        <v>339988.25102205807</v>
      </c>
      <c r="W26" s="11">
        <f t="shared" si="18"/>
        <v>336643.86</v>
      </c>
      <c r="X26" s="8">
        <v>369857.91</v>
      </c>
      <c r="Y26" s="9">
        <f t="shared" si="19"/>
        <v>-33214.049999999988</v>
      </c>
      <c r="Z26" s="70">
        <f t="shared" si="20"/>
        <v>-33214.049999999988</v>
      </c>
      <c r="AA26" s="71"/>
      <c r="AB26" s="108"/>
      <c r="AC26" s="9">
        <f t="shared" si="21"/>
        <v>0</v>
      </c>
      <c r="AD26" s="9">
        <f t="shared" si="22"/>
        <v>-33214.049999999988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>
        <f t="shared" si="24"/>
        <v>336643.86</v>
      </c>
      <c r="AM26" s="8">
        <v>369857.91</v>
      </c>
      <c r="AN26" s="9">
        <f t="shared" si="26"/>
        <v>-33214.049999999988</v>
      </c>
      <c r="AO26" s="9">
        <f t="shared" si="27"/>
        <v>-33214.049999999988</v>
      </c>
      <c r="AP26" s="10"/>
      <c r="AQ26" s="25">
        <f t="shared" si="28"/>
        <v>41411.570000000007</v>
      </c>
      <c r="AR26" s="25">
        <f t="shared" si="29"/>
        <v>41411.570000000007</v>
      </c>
      <c r="AS26" s="25">
        <f t="shared" si="30"/>
        <v>0</v>
      </c>
      <c r="AT26" s="10"/>
      <c r="AU26" s="12">
        <v>386699.92</v>
      </c>
      <c r="AV26" s="12" t="str">
        <f t="shared" si="31"/>
        <v xml:space="preserve"> </v>
      </c>
      <c r="AW26" s="12">
        <f t="shared" si="32"/>
        <v>50056.06</v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633</v>
      </c>
      <c r="CJ26" s="247">
        <v>369857.91</v>
      </c>
      <c r="CK26" s="247">
        <v>369857.91</v>
      </c>
      <c r="CL26" s="247">
        <v>386699.92</v>
      </c>
      <c r="CM26" s="247">
        <v>0</v>
      </c>
    </row>
    <row r="27" spans="1:91" x14ac:dyDescent="0.25">
      <c r="A27" s="231" t="s">
        <v>677</v>
      </c>
      <c r="B27" s="232" t="s">
        <v>678</v>
      </c>
      <c r="C27" s="232" t="s">
        <v>642</v>
      </c>
      <c r="D27" s="233"/>
      <c r="E27" s="234">
        <v>0</v>
      </c>
      <c r="F27" s="235">
        <v>0</v>
      </c>
      <c r="G27" s="236"/>
      <c r="H27" s="104"/>
      <c r="I27" s="237">
        <f t="shared" si="11"/>
        <v>0</v>
      </c>
      <c r="J27" s="238"/>
      <c r="K27" s="239"/>
      <c r="L27" s="8">
        <v>360780.95</v>
      </c>
      <c r="M27" s="240">
        <f t="shared" si="12"/>
        <v>360780.95</v>
      </c>
      <c r="N27" s="71"/>
      <c r="O27" s="100"/>
      <c r="P27" s="9">
        <f t="shared" si="13"/>
        <v>-360780.95</v>
      </c>
      <c r="Q27" s="9">
        <f t="shared" si="14"/>
        <v>0</v>
      </c>
      <c r="R27" s="9">
        <f t="shared" si="15"/>
        <v>-360780.95</v>
      </c>
      <c r="S27" s="152"/>
      <c r="T27" s="10"/>
      <c r="U27" s="23">
        <f t="shared" si="16"/>
        <v>0.14341148001301066</v>
      </c>
      <c r="V27" s="11">
        <f t="shared" si="17"/>
        <v>0</v>
      </c>
      <c r="W27" s="11">
        <f t="shared" si="18"/>
        <v>-309040.82</v>
      </c>
      <c r="X27" s="8">
        <v>51740.13</v>
      </c>
      <c r="Y27" s="9">
        <f t="shared" si="19"/>
        <v>-360780.95</v>
      </c>
      <c r="Z27" s="70">
        <f t="shared" si="20"/>
        <v>-360780.95</v>
      </c>
      <c r="AA27" s="71"/>
      <c r="AB27" s="108"/>
      <c r="AC27" s="9">
        <f t="shared" si="21"/>
        <v>0</v>
      </c>
      <c r="AD27" s="9">
        <f t="shared" si="22"/>
        <v>-360780.95</v>
      </c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>
        <f t="shared" si="24"/>
        <v>-309040.82</v>
      </c>
      <c r="AM27" s="8">
        <v>51740.13</v>
      </c>
      <c r="AN27" s="9">
        <f t="shared" si="26"/>
        <v>-360780.95</v>
      </c>
      <c r="AO27" s="9">
        <f t="shared" si="27"/>
        <v>-360780.95</v>
      </c>
      <c r="AP27" s="10"/>
      <c r="AQ27" s="25">
        <f t="shared" si="28"/>
        <v>309040.82</v>
      </c>
      <c r="AR27" s="25">
        <f t="shared" si="29"/>
        <v>309040.82</v>
      </c>
      <c r="AS27" s="25">
        <f t="shared" si="30"/>
        <v>0</v>
      </c>
      <c r="AT27" s="10"/>
      <c r="AU27" s="12">
        <v>65693.64</v>
      </c>
      <c r="AV27" s="12" t="str">
        <f t="shared" si="31"/>
        <v xml:space="preserve"> </v>
      </c>
      <c r="AW27" s="12">
        <f t="shared" si="32"/>
        <v>374734.46</v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1</v>
      </c>
      <c r="BN27" s="241">
        <v>0</v>
      </c>
      <c r="BO27" s="241">
        <v>0</v>
      </c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>
        <v>0</v>
      </c>
      <c r="CE27" s="241">
        <v>0</v>
      </c>
      <c r="CF27" s="241">
        <v>0</v>
      </c>
      <c r="CG27" s="241">
        <v>0</v>
      </c>
      <c r="CH27" s="241">
        <v>0</v>
      </c>
      <c r="CI27" s="246" t="s">
        <v>633</v>
      </c>
      <c r="CJ27" s="247">
        <v>51740.13</v>
      </c>
      <c r="CK27" s="247">
        <v>51740.13</v>
      </c>
      <c r="CL27" s="247">
        <v>65693.64</v>
      </c>
      <c r="CM27" s="247">
        <v>0</v>
      </c>
    </row>
    <row r="28" spans="1:91" x14ac:dyDescent="0.25">
      <c r="A28" s="231" t="s">
        <v>679</v>
      </c>
      <c r="B28" s="232" t="s">
        <v>680</v>
      </c>
      <c r="C28" s="232" t="s">
        <v>642</v>
      </c>
      <c r="D28" s="233"/>
      <c r="E28" s="234">
        <v>11864.84</v>
      </c>
      <c r="F28" s="235">
        <v>11864.84</v>
      </c>
      <c r="G28" s="236"/>
      <c r="H28" s="104"/>
      <c r="I28" s="237">
        <f t="shared" si="11"/>
        <v>11864.84</v>
      </c>
      <c r="J28" s="238"/>
      <c r="K28" s="239"/>
      <c r="L28" s="8">
        <v>65576.899999999994</v>
      </c>
      <c r="M28" s="240">
        <f t="shared" si="12"/>
        <v>65576.899999999994</v>
      </c>
      <c r="N28" s="238"/>
      <c r="O28" s="239"/>
      <c r="P28" s="9">
        <f t="shared" si="13"/>
        <v>-53712.06</v>
      </c>
      <c r="Q28" s="9">
        <f t="shared" si="14"/>
        <v>0</v>
      </c>
      <c r="R28" s="9">
        <f t="shared" si="15"/>
        <v>-53712.06</v>
      </c>
      <c r="S28" s="152"/>
      <c r="T28" s="10"/>
      <c r="U28" s="23">
        <f t="shared" si="16"/>
        <v>1.5173025867340482E-2</v>
      </c>
      <c r="V28" s="11">
        <f t="shared" si="17"/>
        <v>180.02552423185605</v>
      </c>
      <c r="W28" s="11">
        <f t="shared" si="18"/>
        <v>-52717.06</v>
      </c>
      <c r="X28" s="8">
        <v>995</v>
      </c>
      <c r="Y28" s="9">
        <f t="shared" si="19"/>
        <v>-53712.06</v>
      </c>
      <c r="Z28" s="70">
        <f t="shared" si="20"/>
        <v>-53712.06</v>
      </c>
      <c r="AA28" s="71"/>
      <c r="AB28" s="108"/>
      <c r="AC28" s="9">
        <f t="shared" si="21"/>
        <v>0</v>
      </c>
      <c r="AD28" s="9">
        <f t="shared" si="22"/>
        <v>-53712.06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>
        <f t="shared" si="24"/>
        <v>-52717.06</v>
      </c>
      <c r="AM28" s="8">
        <v>995</v>
      </c>
      <c r="AN28" s="9">
        <f t="shared" si="26"/>
        <v>-53712.06</v>
      </c>
      <c r="AO28" s="9">
        <f t="shared" si="27"/>
        <v>-53712.06</v>
      </c>
      <c r="AP28" s="10"/>
      <c r="AQ28" s="25">
        <f t="shared" si="28"/>
        <v>64581.899999999994</v>
      </c>
      <c r="AR28" s="25">
        <f t="shared" si="29"/>
        <v>64581.899999999994</v>
      </c>
      <c r="AS28" s="25">
        <f t="shared" si="30"/>
        <v>0</v>
      </c>
      <c r="AT28" s="10"/>
      <c r="AU28" s="12">
        <v>14910.1</v>
      </c>
      <c r="AV28" s="12" t="str">
        <f t="shared" si="31"/>
        <v xml:space="preserve"> </v>
      </c>
      <c r="AW28" s="12">
        <f t="shared" si="32"/>
        <v>67627.16</v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1</v>
      </c>
      <c r="BN28" s="241">
        <v>0</v>
      </c>
      <c r="BO28" s="241">
        <v>0</v>
      </c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>
        <v>0</v>
      </c>
      <c r="CE28" s="241">
        <v>0</v>
      </c>
      <c r="CF28" s="241">
        <v>0</v>
      </c>
      <c r="CG28" s="241">
        <v>0</v>
      </c>
      <c r="CH28" s="241">
        <v>0</v>
      </c>
      <c r="CI28" s="246" t="s">
        <v>633</v>
      </c>
      <c r="CJ28" s="247">
        <v>995</v>
      </c>
      <c r="CK28" s="247">
        <v>995</v>
      </c>
      <c r="CL28" s="247">
        <v>14910.1</v>
      </c>
      <c r="CM28" s="247">
        <v>0</v>
      </c>
    </row>
    <row r="29" spans="1:91" x14ac:dyDescent="0.25">
      <c r="A29" s="231" t="s">
        <v>681</v>
      </c>
      <c r="B29" s="232" t="s">
        <v>682</v>
      </c>
      <c r="C29" s="232" t="s">
        <v>642</v>
      </c>
      <c r="D29" s="233"/>
      <c r="E29" s="234">
        <v>24766.65</v>
      </c>
      <c r="F29" s="235">
        <v>24766.65</v>
      </c>
      <c r="G29" s="236"/>
      <c r="H29" s="104"/>
      <c r="I29" s="237">
        <f t="shared" si="11"/>
        <v>24766.65</v>
      </c>
      <c r="J29" s="238"/>
      <c r="K29" s="239"/>
      <c r="L29" s="8">
        <v>292610.3</v>
      </c>
      <c r="M29" s="240">
        <f t="shared" si="12"/>
        <v>292610.3</v>
      </c>
      <c r="N29" s="71"/>
      <c r="O29" s="100"/>
      <c r="P29" s="9">
        <f t="shared" si="13"/>
        <v>-267843.64999999997</v>
      </c>
      <c r="Q29" s="9">
        <f t="shared" si="14"/>
        <v>0</v>
      </c>
      <c r="R29" s="9">
        <f t="shared" si="15"/>
        <v>-267843.64999999997</v>
      </c>
      <c r="S29" s="152"/>
      <c r="T29" s="10"/>
      <c r="U29" s="23">
        <f t="shared" si="16"/>
        <v>3.8256958145355784E-2</v>
      </c>
      <c r="V29" s="11">
        <f t="shared" si="17"/>
        <v>947.49669245067582</v>
      </c>
      <c r="W29" s="11">
        <f t="shared" si="18"/>
        <v>-256649.26999999996</v>
      </c>
      <c r="X29" s="8">
        <v>11194.38</v>
      </c>
      <c r="Y29" s="9">
        <f t="shared" si="19"/>
        <v>-267843.64999999997</v>
      </c>
      <c r="Z29" s="70">
        <f t="shared" si="20"/>
        <v>-267843.64999999997</v>
      </c>
      <c r="AA29" s="71"/>
      <c r="AB29" s="108"/>
      <c r="AC29" s="9">
        <f t="shared" si="21"/>
        <v>0</v>
      </c>
      <c r="AD29" s="9">
        <f t="shared" si="22"/>
        <v>-267843.64999999997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>
        <f t="shared" si="24"/>
        <v>-256649.26999999996</v>
      </c>
      <c r="AM29" s="8">
        <v>11194.38</v>
      </c>
      <c r="AN29" s="9">
        <f t="shared" si="26"/>
        <v>-267843.64999999997</v>
      </c>
      <c r="AO29" s="9">
        <f t="shared" si="27"/>
        <v>-267843.64999999997</v>
      </c>
      <c r="AP29" s="10"/>
      <c r="AQ29" s="25">
        <f t="shared" si="28"/>
        <v>281415.92</v>
      </c>
      <c r="AR29" s="25">
        <f t="shared" si="29"/>
        <v>281415.92</v>
      </c>
      <c r="AS29" s="25">
        <f t="shared" si="30"/>
        <v>0</v>
      </c>
      <c r="AT29" s="10"/>
      <c r="AU29" s="12">
        <v>76079.929999999993</v>
      </c>
      <c r="AV29" s="12" t="str">
        <f t="shared" si="31"/>
        <v xml:space="preserve"> </v>
      </c>
      <c r="AW29" s="12">
        <f t="shared" si="32"/>
        <v>332729.19999999995</v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1</v>
      </c>
      <c r="BN29" s="241">
        <v>0</v>
      </c>
      <c r="BO29" s="241">
        <v>0</v>
      </c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>
        <v>0</v>
      </c>
      <c r="CE29" s="241">
        <v>0</v>
      </c>
      <c r="CF29" s="241">
        <v>0</v>
      </c>
      <c r="CG29" s="241">
        <v>0</v>
      </c>
      <c r="CH29" s="241">
        <v>0</v>
      </c>
      <c r="CI29" s="246" t="s">
        <v>633</v>
      </c>
      <c r="CJ29" s="247">
        <v>11194.38</v>
      </c>
      <c r="CK29" s="247">
        <v>11194.38</v>
      </c>
      <c r="CL29" s="247">
        <v>76079.929999999993</v>
      </c>
      <c r="CM29" s="247">
        <v>0</v>
      </c>
    </row>
    <row r="30" spans="1:91" x14ac:dyDescent="0.25">
      <c r="A30" s="231" t="s">
        <v>683</v>
      </c>
      <c r="B30" s="232" t="s">
        <v>684</v>
      </c>
      <c r="C30" s="232" t="s">
        <v>642</v>
      </c>
      <c r="D30" s="233"/>
      <c r="E30" s="234">
        <v>838979</v>
      </c>
      <c r="F30" s="235">
        <v>838979</v>
      </c>
      <c r="G30" s="236"/>
      <c r="H30" s="104"/>
      <c r="I30" s="237">
        <f t="shared" si="11"/>
        <v>838979</v>
      </c>
      <c r="J30" s="238"/>
      <c r="K30" s="239"/>
      <c r="L30" s="8">
        <v>663502.72</v>
      </c>
      <c r="M30" s="240">
        <f t="shared" si="12"/>
        <v>663502.72</v>
      </c>
      <c r="N30" s="71"/>
      <c r="O30" s="100"/>
      <c r="P30" s="9">
        <f t="shared" si="13"/>
        <v>175476.28000000003</v>
      </c>
      <c r="Q30" s="9">
        <f t="shared" si="14"/>
        <v>0</v>
      </c>
      <c r="R30" s="9">
        <f t="shared" si="15"/>
        <v>175476.28000000003</v>
      </c>
      <c r="S30" s="152"/>
      <c r="T30" s="10"/>
      <c r="U30" s="23">
        <f t="shared" si="16"/>
        <v>1.0412536213868122</v>
      </c>
      <c r="V30" s="11">
        <f t="shared" si="17"/>
        <v>873589.9220174863</v>
      </c>
      <c r="W30" s="11" t="str">
        <f t="shared" ca="1" si="18"/>
        <v/>
      </c>
      <c r="X30" s="8">
        <v>690874.61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 t="str">
        <f t="shared" ca="1" si="24"/>
        <v/>
      </c>
      <c r="AM30" s="8">
        <v>690874.61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-27371.890000000014</v>
      </c>
      <c r="AS30" s="25" t="str">
        <f t="shared" ca="1" si="30"/>
        <v/>
      </c>
      <c r="AT30" s="10"/>
      <c r="AU30" s="12">
        <v>815007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1</v>
      </c>
      <c r="BN30" s="241">
        <v>0</v>
      </c>
      <c r="BO30" s="241">
        <v>0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0</v>
      </c>
      <c r="CF30" s="241">
        <v>0</v>
      </c>
      <c r="CG30" s="241">
        <v>0</v>
      </c>
      <c r="CH30" s="241">
        <v>0</v>
      </c>
      <c r="CI30" s="246" t="s">
        <v>633</v>
      </c>
      <c r="CJ30" s="247">
        <v>690874.61</v>
      </c>
      <c r="CK30" s="247">
        <v>690874.61</v>
      </c>
      <c r="CL30" s="247">
        <v>815007</v>
      </c>
      <c r="CM30" s="247">
        <v>0</v>
      </c>
    </row>
    <row r="31" spans="1:91" x14ac:dyDescent="0.25">
      <c r="A31" s="231" t="s">
        <v>685</v>
      </c>
      <c r="B31" s="232" t="s">
        <v>686</v>
      </c>
      <c r="C31" s="232" t="s">
        <v>642</v>
      </c>
      <c r="D31" s="233"/>
      <c r="E31" s="234">
        <v>394657</v>
      </c>
      <c r="F31" s="235">
        <v>394657</v>
      </c>
      <c r="G31" s="236"/>
      <c r="H31" s="104"/>
      <c r="I31" s="237">
        <f t="shared" si="11"/>
        <v>394657</v>
      </c>
      <c r="J31" s="238"/>
      <c r="K31" s="239"/>
      <c r="L31" s="8">
        <v>199901.2</v>
      </c>
      <c r="M31" s="240">
        <f t="shared" si="12"/>
        <v>199901.2</v>
      </c>
      <c r="N31" s="71"/>
      <c r="O31" s="100"/>
      <c r="P31" s="9">
        <f t="shared" si="13"/>
        <v>194755.8</v>
      </c>
      <c r="Q31" s="9">
        <f t="shared" si="14"/>
        <v>0</v>
      </c>
      <c r="R31" s="9">
        <f t="shared" si="15"/>
        <v>194755.8</v>
      </c>
      <c r="S31" s="152"/>
      <c r="T31" s="10"/>
      <c r="U31" s="23">
        <f t="shared" si="16"/>
        <v>0.35709845663757894</v>
      </c>
      <c r="V31" s="11">
        <f t="shared" si="17"/>
        <v>140931.405601217</v>
      </c>
      <c r="W31" s="11" t="str">
        <f t="shared" ca="1" si="18"/>
        <v/>
      </c>
      <c r="X31" s="8">
        <v>71384.41</v>
      </c>
      <c r="Y31" s="9">
        <f t="shared" ca="1" si="19"/>
        <v>0</v>
      </c>
      <c r="Z31" s="70">
        <f t="shared" ca="1" si="20"/>
        <v>0</v>
      </c>
      <c r="AA31" s="71"/>
      <c r="AB31" s="108"/>
      <c r="AC31" s="9">
        <f t="shared" si="21"/>
        <v>0</v>
      </c>
      <c r="AD31" s="9">
        <f t="shared" ca="1" si="22"/>
        <v>0</v>
      </c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 t="str">
        <f t="shared" ca="1" si="24"/>
        <v/>
      </c>
      <c r="AM31" s="8">
        <v>71384.41</v>
      </c>
      <c r="AN31" s="9" t="str">
        <f t="shared" ca="1" si="26"/>
        <v/>
      </c>
      <c r="AO31" s="9" t="str">
        <f t="shared" ca="1" si="27"/>
        <v/>
      </c>
      <c r="AP31" s="10"/>
      <c r="AQ31" s="25" t="str">
        <f t="shared" ca="1" si="28"/>
        <v/>
      </c>
      <c r="AR31" s="25">
        <f t="shared" si="29"/>
        <v>128516.79000000001</v>
      </c>
      <c r="AS31" s="25" t="str">
        <f t="shared" ca="1" si="30"/>
        <v/>
      </c>
      <c r="AT31" s="10"/>
      <c r="AU31" s="12">
        <v>133000</v>
      </c>
      <c r="AV31" s="12" t="str">
        <f t="shared" ca="1" si="31"/>
        <v/>
      </c>
      <c r="AW31" s="12" t="str">
        <f t="shared" ca="1" si="32"/>
        <v/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1</v>
      </c>
      <c r="BN31" s="241">
        <v>0</v>
      </c>
      <c r="BO31" s="241">
        <v>0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0</v>
      </c>
      <c r="CF31" s="241">
        <v>0</v>
      </c>
      <c r="CG31" s="241">
        <v>0</v>
      </c>
      <c r="CH31" s="241">
        <v>0</v>
      </c>
      <c r="CI31" s="246" t="s">
        <v>633</v>
      </c>
      <c r="CJ31" s="247">
        <v>71384.41</v>
      </c>
      <c r="CK31" s="247">
        <v>71384.41</v>
      </c>
      <c r="CL31" s="247">
        <v>133000</v>
      </c>
      <c r="CM31" s="247">
        <v>0</v>
      </c>
    </row>
    <row r="32" spans="1:91" x14ac:dyDescent="0.25">
      <c r="A32" s="231" t="s">
        <v>687</v>
      </c>
      <c r="B32" s="232" t="s">
        <v>688</v>
      </c>
      <c r="C32" s="232" t="s">
        <v>642</v>
      </c>
      <c r="D32" s="233"/>
      <c r="E32" s="234">
        <v>180000</v>
      </c>
      <c r="F32" s="235">
        <v>180000</v>
      </c>
      <c r="G32" s="236"/>
      <c r="H32" s="104"/>
      <c r="I32" s="237">
        <f t="shared" si="11"/>
        <v>180000</v>
      </c>
      <c r="J32" s="238"/>
      <c r="K32" s="239"/>
      <c r="L32" s="8">
        <v>134308.97</v>
      </c>
      <c r="M32" s="240">
        <f t="shared" si="12"/>
        <v>134308.97</v>
      </c>
      <c r="N32" s="71"/>
      <c r="O32" s="100"/>
      <c r="P32" s="9">
        <f t="shared" si="13"/>
        <v>45691.03</v>
      </c>
      <c r="Q32" s="9">
        <f t="shared" si="14"/>
        <v>0</v>
      </c>
      <c r="R32" s="9">
        <f t="shared" si="15"/>
        <v>45691.03</v>
      </c>
      <c r="S32" s="152"/>
      <c r="T32" s="10"/>
      <c r="U32" s="23">
        <f t="shared" si="16"/>
        <v>0.75180511026180896</v>
      </c>
      <c r="V32" s="11">
        <f t="shared" si="17"/>
        <v>135324.91984712562</v>
      </c>
      <c r="W32" s="11" t="str">
        <f t="shared" ca="1" si="18"/>
        <v/>
      </c>
      <c r="X32" s="8">
        <v>100974.17</v>
      </c>
      <c r="Y32" s="9">
        <f t="shared" ca="1" si="19"/>
        <v>0</v>
      </c>
      <c r="Z32" s="70">
        <f t="shared" ca="1" si="20"/>
        <v>0</v>
      </c>
      <c r="AA32" s="71"/>
      <c r="AB32" s="108"/>
      <c r="AC32" s="9">
        <f t="shared" si="21"/>
        <v>0</v>
      </c>
      <c r="AD32" s="9">
        <f t="shared" ca="1" si="22"/>
        <v>0</v>
      </c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 t="str">
        <f t="shared" ca="1" si="24"/>
        <v/>
      </c>
      <c r="AM32" s="8">
        <v>100974.17</v>
      </c>
      <c r="AN32" s="9" t="str">
        <f t="shared" ca="1" si="26"/>
        <v/>
      </c>
      <c r="AO32" s="9" t="str">
        <f t="shared" ca="1" si="27"/>
        <v/>
      </c>
      <c r="AP32" s="10"/>
      <c r="AQ32" s="25" t="str">
        <f t="shared" ca="1" si="28"/>
        <v/>
      </c>
      <c r="AR32" s="25">
        <f t="shared" si="29"/>
        <v>33334.800000000003</v>
      </c>
      <c r="AS32" s="25" t="str">
        <f t="shared" ca="1" si="30"/>
        <v/>
      </c>
      <c r="AT32" s="10"/>
      <c r="AU32" s="12">
        <v>180000</v>
      </c>
      <c r="AV32" s="12" t="str">
        <f t="shared" ca="1" si="31"/>
        <v/>
      </c>
      <c r="AW32" s="12" t="str">
        <f t="shared" ca="1" si="32"/>
        <v/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1</v>
      </c>
      <c r="BN32" s="241">
        <v>0</v>
      </c>
      <c r="BO32" s="241">
        <v>0</v>
      </c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>
        <v>0</v>
      </c>
      <c r="CE32" s="241">
        <v>0</v>
      </c>
      <c r="CF32" s="241">
        <v>0</v>
      </c>
      <c r="CG32" s="241">
        <v>0</v>
      </c>
      <c r="CH32" s="241">
        <v>0</v>
      </c>
      <c r="CI32" s="246" t="s">
        <v>633</v>
      </c>
      <c r="CJ32" s="247">
        <v>100974.17</v>
      </c>
      <c r="CK32" s="247">
        <v>100974.17</v>
      </c>
      <c r="CL32" s="247">
        <v>180000</v>
      </c>
      <c r="CM32" s="247">
        <v>0</v>
      </c>
    </row>
    <row r="33" spans="1:91" x14ac:dyDescent="0.25">
      <c r="A33" s="231" t="s">
        <v>689</v>
      </c>
      <c r="B33" s="232" t="s">
        <v>690</v>
      </c>
      <c r="C33" s="232" t="s">
        <v>642</v>
      </c>
      <c r="D33" s="233"/>
      <c r="E33" s="234">
        <v>464000</v>
      </c>
      <c r="F33" s="235">
        <v>464000</v>
      </c>
      <c r="G33" s="236"/>
      <c r="H33" s="104"/>
      <c r="I33" s="237">
        <f t="shared" si="11"/>
        <v>464000</v>
      </c>
      <c r="J33" s="238"/>
      <c r="K33" s="239"/>
      <c r="L33" s="8">
        <v>296902.49</v>
      </c>
      <c r="M33" s="240">
        <f t="shared" si="12"/>
        <v>296902.49</v>
      </c>
      <c r="N33" s="71"/>
      <c r="O33" s="100"/>
      <c r="P33" s="9">
        <f t="shared" si="13"/>
        <v>167097.51</v>
      </c>
      <c r="Q33" s="9">
        <f t="shared" si="14"/>
        <v>0</v>
      </c>
      <c r="R33" s="9">
        <f t="shared" si="15"/>
        <v>167097.51</v>
      </c>
      <c r="S33" s="152"/>
      <c r="T33" s="10"/>
      <c r="U33" s="23">
        <f t="shared" si="16"/>
        <v>0.64586366385812399</v>
      </c>
      <c r="V33" s="11">
        <f t="shared" si="17"/>
        <v>299680.74003016955</v>
      </c>
      <c r="W33" s="11" t="str">
        <f t="shared" ca="1" si="18"/>
        <v/>
      </c>
      <c r="X33" s="8">
        <v>191758.53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 t="str">
        <f t="shared" ca="1" si="24"/>
        <v/>
      </c>
      <c r="AM33" s="8">
        <v>191758.53</v>
      </c>
      <c r="AN33" s="9" t="str">
        <f t="shared" ca="1" si="26"/>
        <v/>
      </c>
      <c r="AO33" s="9" t="str">
        <f t="shared" ca="1" si="27"/>
        <v/>
      </c>
      <c r="AP33" s="10"/>
      <c r="AQ33" s="25" t="str">
        <f t="shared" ca="1" si="28"/>
        <v/>
      </c>
      <c r="AR33" s="25">
        <f t="shared" si="29"/>
        <v>105143.95999999999</v>
      </c>
      <c r="AS33" s="25" t="str">
        <f t="shared" ca="1" si="30"/>
        <v/>
      </c>
      <c r="AT33" s="10"/>
      <c r="AU33" s="12">
        <v>452000</v>
      </c>
      <c r="AV33" s="12" t="str">
        <f t="shared" ca="1" si="31"/>
        <v/>
      </c>
      <c r="AW33" s="12" t="str">
        <f t="shared" ca="1" si="32"/>
        <v/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1</v>
      </c>
      <c r="BN33" s="241">
        <v>0</v>
      </c>
      <c r="BO33" s="241">
        <v>0</v>
      </c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>
        <v>0</v>
      </c>
      <c r="CE33" s="241">
        <v>0</v>
      </c>
      <c r="CF33" s="241">
        <v>0</v>
      </c>
      <c r="CG33" s="241">
        <v>0</v>
      </c>
      <c r="CH33" s="241">
        <v>0</v>
      </c>
      <c r="CI33" s="246" t="s">
        <v>633</v>
      </c>
      <c r="CJ33" s="247">
        <v>191758.53</v>
      </c>
      <c r="CK33" s="247">
        <v>191758.53</v>
      </c>
      <c r="CL33" s="247">
        <v>452000</v>
      </c>
      <c r="CM33" s="247">
        <v>0</v>
      </c>
    </row>
    <row r="34" spans="1:91" x14ac:dyDescent="0.25">
      <c r="A34" s="231" t="s">
        <v>691</v>
      </c>
      <c r="B34" s="232" t="s">
        <v>692</v>
      </c>
      <c r="C34" s="232" t="s">
        <v>642</v>
      </c>
      <c r="D34" s="233"/>
      <c r="E34" s="234">
        <v>485000</v>
      </c>
      <c r="F34" s="235">
        <v>485000</v>
      </c>
      <c r="G34" s="236"/>
      <c r="H34" s="104"/>
      <c r="I34" s="237">
        <f t="shared" si="11"/>
        <v>485000</v>
      </c>
      <c r="J34" s="238"/>
      <c r="K34" s="239"/>
      <c r="L34" s="8">
        <v>418801.39</v>
      </c>
      <c r="M34" s="240">
        <f t="shared" si="12"/>
        <v>418801.39</v>
      </c>
      <c r="N34" s="71"/>
      <c r="O34" s="100"/>
      <c r="P34" s="9">
        <f t="shared" si="13"/>
        <v>66198.609999999986</v>
      </c>
      <c r="Q34" s="9">
        <f t="shared" si="14"/>
        <v>0</v>
      </c>
      <c r="R34" s="9">
        <f t="shared" si="15"/>
        <v>66198.609999999986</v>
      </c>
      <c r="S34" s="152"/>
      <c r="T34" s="10"/>
      <c r="U34" s="23">
        <f t="shared" si="16"/>
        <v>1.5396606014129991E-2</v>
      </c>
      <c r="V34" s="11">
        <f t="shared" si="17"/>
        <v>7467.3539168530451</v>
      </c>
      <c r="W34" s="11">
        <f t="shared" si="18"/>
        <v>6448.12</v>
      </c>
      <c r="X34" s="8">
        <v>6448.12</v>
      </c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>
        <f t="shared" si="24"/>
        <v>6448.12</v>
      </c>
      <c r="AM34" s="8">
        <v>6448.12</v>
      </c>
      <c r="AN34" s="9">
        <f t="shared" si="26"/>
        <v>0</v>
      </c>
      <c r="AO34" s="9">
        <f t="shared" si="27"/>
        <v>0</v>
      </c>
      <c r="AP34" s="10"/>
      <c r="AQ34" s="25">
        <f t="shared" si="28"/>
        <v>478551.88</v>
      </c>
      <c r="AR34" s="25">
        <f t="shared" si="29"/>
        <v>412353.27</v>
      </c>
      <c r="AS34" s="25">
        <f t="shared" si="30"/>
        <v>66198.609999999986</v>
      </c>
      <c r="AT34" s="10"/>
      <c r="AU34" s="12">
        <v>0</v>
      </c>
      <c r="AV34" s="12">
        <f t="shared" si="31"/>
        <v>6448.12</v>
      </c>
      <c r="AW34" s="12" t="str">
        <f t="shared" si="32"/>
        <v xml:space="preserve"> </v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1</v>
      </c>
      <c r="BN34" s="241">
        <v>0</v>
      </c>
      <c r="BO34" s="241">
        <v>0</v>
      </c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>
        <v>0</v>
      </c>
      <c r="CE34" s="241">
        <v>0</v>
      </c>
      <c r="CF34" s="241">
        <v>0</v>
      </c>
      <c r="CG34" s="241">
        <v>0</v>
      </c>
      <c r="CH34" s="241">
        <v>0</v>
      </c>
      <c r="CI34" s="246" t="s">
        <v>633</v>
      </c>
      <c r="CJ34" s="247">
        <v>6448.12</v>
      </c>
      <c r="CK34" s="247">
        <v>6448.12</v>
      </c>
      <c r="CL34" s="247">
        <v>0</v>
      </c>
      <c r="CM34" s="247">
        <v>0</v>
      </c>
    </row>
    <row r="35" spans="1:91" x14ac:dyDescent="0.25">
      <c r="A35" s="231" t="s">
        <v>693</v>
      </c>
      <c r="B35" s="232" t="s">
        <v>694</v>
      </c>
      <c r="C35" s="232" t="s">
        <v>642</v>
      </c>
      <c r="D35" s="233"/>
      <c r="E35" s="234">
        <v>163957</v>
      </c>
      <c r="F35" s="235">
        <v>163957</v>
      </c>
      <c r="G35" s="236"/>
      <c r="H35" s="104"/>
      <c r="I35" s="237">
        <f t="shared" si="11"/>
        <v>163957</v>
      </c>
      <c r="J35" s="238"/>
      <c r="K35" s="239"/>
      <c r="L35" s="8">
        <v>118830.13</v>
      </c>
      <c r="M35" s="240">
        <f t="shared" si="12"/>
        <v>118830.13</v>
      </c>
      <c r="N35" s="71"/>
      <c r="O35" s="100"/>
      <c r="P35" s="9">
        <f t="shared" si="13"/>
        <v>45126.869999999995</v>
      </c>
      <c r="Q35" s="9">
        <f t="shared" si="14"/>
        <v>0</v>
      </c>
      <c r="R35" s="9">
        <f t="shared" si="15"/>
        <v>45126.869999999995</v>
      </c>
      <c r="S35" s="152"/>
      <c r="T35" s="10"/>
      <c r="U35" s="23">
        <f t="shared" si="16"/>
        <v>0.26874034388416473</v>
      </c>
      <c r="V35" s="11">
        <f t="shared" si="17"/>
        <v>44061.860562215996</v>
      </c>
      <c r="W35" s="11">
        <f t="shared" si="18"/>
        <v>31934.45</v>
      </c>
      <c r="X35" s="8">
        <v>31934.45</v>
      </c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>
        <f t="shared" si="24"/>
        <v>31934.45</v>
      </c>
      <c r="AM35" s="8">
        <v>31934.45</v>
      </c>
      <c r="AN35" s="9">
        <f t="shared" si="26"/>
        <v>0</v>
      </c>
      <c r="AO35" s="9">
        <f t="shared" si="27"/>
        <v>0</v>
      </c>
      <c r="AP35" s="10"/>
      <c r="AQ35" s="25">
        <f t="shared" si="28"/>
        <v>132022.54999999999</v>
      </c>
      <c r="AR35" s="25">
        <f t="shared" si="29"/>
        <v>86895.680000000008</v>
      </c>
      <c r="AS35" s="25">
        <f t="shared" si="30"/>
        <v>45126.869999999995</v>
      </c>
      <c r="AT35" s="10"/>
      <c r="AU35" s="12">
        <v>0</v>
      </c>
      <c r="AV35" s="12">
        <f t="shared" si="31"/>
        <v>31934.45</v>
      </c>
      <c r="AW35" s="12" t="str">
        <f t="shared" si="32"/>
        <v xml:space="preserve"> </v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1</v>
      </c>
      <c r="BN35" s="241">
        <v>0</v>
      </c>
      <c r="BO35" s="241">
        <v>0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0</v>
      </c>
      <c r="CF35" s="241">
        <v>0</v>
      </c>
      <c r="CG35" s="241">
        <v>0</v>
      </c>
      <c r="CH35" s="241">
        <v>0</v>
      </c>
      <c r="CI35" s="246" t="s">
        <v>633</v>
      </c>
      <c r="CJ35" s="247">
        <v>31934.45</v>
      </c>
      <c r="CK35" s="247">
        <v>31934.45</v>
      </c>
      <c r="CL35" s="247">
        <v>0</v>
      </c>
      <c r="CM35" s="247">
        <v>0</v>
      </c>
    </row>
    <row r="36" spans="1:91" x14ac:dyDescent="0.25">
      <c r="A36" s="231" t="s">
        <v>695</v>
      </c>
      <c r="B36" s="232" t="s">
        <v>696</v>
      </c>
      <c r="C36" s="232" t="s">
        <v>642</v>
      </c>
      <c r="D36" s="233"/>
      <c r="E36" s="234">
        <v>180000</v>
      </c>
      <c r="F36" s="235">
        <v>180000</v>
      </c>
      <c r="G36" s="236"/>
      <c r="H36" s="104"/>
      <c r="I36" s="237">
        <f t="shared" si="11"/>
        <v>180000</v>
      </c>
      <c r="J36" s="238"/>
      <c r="K36" s="239"/>
      <c r="L36" s="8">
        <v>159322.17000000001</v>
      </c>
      <c r="M36" s="240">
        <f t="shared" si="12"/>
        <v>159322.17000000001</v>
      </c>
      <c r="N36" s="71"/>
      <c r="O36" s="100"/>
      <c r="P36" s="9">
        <f t="shared" si="13"/>
        <v>20677.829999999987</v>
      </c>
      <c r="Q36" s="9">
        <f t="shared" si="14"/>
        <v>0</v>
      </c>
      <c r="R36" s="9">
        <f t="shared" si="15"/>
        <v>20677.829999999987</v>
      </c>
      <c r="S36" s="152"/>
      <c r="T36" s="10"/>
      <c r="U36" s="23">
        <f t="shared" si="16"/>
        <v>0.72772295280688171</v>
      </c>
      <c r="V36" s="11">
        <f t="shared" si="17"/>
        <v>130990.13150523871</v>
      </c>
      <c r="W36" s="11" t="str">
        <f t="shared" ca="1" si="18"/>
        <v/>
      </c>
      <c r="X36" s="8">
        <v>115942.39999999999</v>
      </c>
      <c r="Y36" s="9">
        <f t="shared" ca="1" si="19"/>
        <v>0</v>
      </c>
      <c r="Z36" s="70">
        <f t="shared" ca="1" si="20"/>
        <v>0</v>
      </c>
      <c r="AA36" s="71"/>
      <c r="AB36" s="108"/>
      <c r="AC36" s="9">
        <f t="shared" si="21"/>
        <v>0</v>
      </c>
      <c r="AD36" s="9">
        <f t="shared" ca="1" si="22"/>
        <v>0</v>
      </c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 t="str">
        <f t="shared" ca="1" si="24"/>
        <v/>
      </c>
      <c r="AM36" s="8">
        <v>115942.39999999999</v>
      </c>
      <c r="AN36" s="9" t="str">
        <f t="shared" ca="1" si="26"/>
        <v/>
      </c>
      <c r="AO36" s="9" t="str">
        <f t="shared" ca="1" si="27"/>
        <v/>
      </c>
      <c r="AP36" s="10"/>
      <c r="AQ36" s="25" t="str">
        <f t="shared" ca="1" si="28"/>
        <v/>
      </c>
      <c r="AR36" s="25">
        <f t="shared" si="29"/>
        <v>43379.770000000019</v>
      </c>
      <c r="AS36" s="25" t="str">
        <f t="shared" ca="1" si="30"/>
        <v/>
      </c>
      <c r="AT36" s="10"/>
      <c r="AU36" s="12">
        <v>165000</v>
      </c>
      <c r="AV36" s="12" t="str">
        <f t="shared" ca="1" si="31"/>
        <v/>
      </c>
      <c r="AW36" s="12" t="str">
        <f t="shared" ca="1" si="32"/>
        <v/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1</v>
      </c>
      <c r="BN36" s="241">
        <v>0</v>
      </c>
      <c r="BO36" s="241">
        <v>0</v>
      </c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>
        <v>0</v>
      </c>
      <c r="CE36" s="241">
        <v>0</v>
      </c>
      <c r="CF36" s="241">
        <v>0</v>
      </c>
      <c r="CG36" s="241">
        <v>0</v>
      </c>
      <c r="CH36" s="241">
        <v>0</v>
      </c>
      <c r="CI36" s="246" t="s">
        <v>633</v>
      </c>
      <c r="CJ36" s="247">
        <v>115942.39999999999</v>
      </c>
      <c r="CK36" s="247">
        <v>115942.39999999999</v>
      </c>
      <c r="CL36" s="247">
        <v>165000</v>
      </c>
      <c r="CM36" s="247">
        <v>0</v>
      </c>
    </row>
    <row r="37" spans="1:91" x14ac:dyDescent="0.25">
      <c r="A37" s="231" t="s">
        <v>697</v>
      </c>
      <c r="B37" s="232" t="s">
        <v>698</v>
      </c>
      <c r="C37" s="232" t="s">
        <v>642</v>
      </c>
      <c r="D37" s="233"/>
      <c r="E37" s="234">
        <v>1800000</v>
      </c>
      <c r="F37" s="235">
        <v>1800000</v>
      </c>
      <c r="G37" s="236"/>
      <c r="H37" s="104"/>
      <c r="I37" s="237">
        <f t="shared" si="11"/>
        <v>1800000</v>
      </c>
      <c r="J37" s="238"/>
      <c r="K37" s="239"/>
      <c r="L37" s="8">
        <v>1643317.38</v>
      </c>
      <c r="M37" s="240">
        <f t="shared" si="12"/>
        <v>1643317.38</v>
      </c>
      <c r="N37" s="71"/>
      <c r="O37" s="100"/>
      <c r="P37" s="9">
        <f t="shared" si="13"/>
        <v>156682.62000000011</v>
      </c>
      <c r="Q37" s="9">
        <f t="shared" si="14"/>
        <v>0</v>
      </c>
      <c r="R37" s="9">
        <f t="shared" si="15"/>
        <v>156682.62000000011</v>
      </c>
      <c r="S37" s="152"/>
      <c r="T37" s="10"/>
      <c r="U37" s="23">
        <f t="shared" si="16"/>
        <v>0.1083669607388927</v>
      </c>
      <c r="V37" s="11">
        <f t="shared" si="17"/>
        <v>195060.52933000686</v>
      </c>
      <c r="W37" s="11">
        <f t="shared" si="18"/>
        <v>178081.31</v>
      </c>
      <c r="X37" s="8">
        <v>178081.31</v>
      </c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>
        <f t="shared" si="24"/>
        <v>178081.31</v>
      </c>
      <c r="AM37" s="8">
        <v>178081.31</v>
      </c>
      <c r="AN37" s="9">
        <f t="shared" si="26"/>
        <v>0</v>
      </c>
      <c r="AO37" s="9">
        <f t="shared" si="27"/>
        <v>0</v>
      </c>
      <c r="AP37" s="10"/>
      <c r="AQ37" s="25">
        <f t="shared" si="28"/>
        <v>1621918.69</v>
      </c>
      <c r="AR37" s="25">
        <f t="shared" si="29"/>
        <v>1465236.0699999998</v>
      </c>
      <c r="AS37" s="25">
        <f t="shared" si="30"/>
        <v>156682.62000000011</v>
      </c>
      <c r="AT37" s="10"/>
      <c r="AU37" s="12">
        <v>37500</v>
      </c>
      <c r="AV37" s="12">
        <f t="shared" si="31"/>
        <v>140581.31</v>
      </c>
      <c r="AW37" s="12" t="str">
        <f t="shared" si="32"/>
        <v xml:space="preserve"> </v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1</v>
      </c>
      <c r="BN37" s="241">
        <v>0</v>
      </c>
      <c r="BO37" s="241">
        <v>0</v>
      </c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>
        <v>0</v>
      </c>
      <c r="CE37" s="241">
        <v>0</v>
      </c>
      <c r="CF37" s="241">
        <v>0</v>
      </c>
      <c r="CG37" s="241">
        <v>0</v>
      </c>
      <c r="CH37" s="241">
        <v>0</v>
      </c>
      <c r="CI37" s="246" t="s">
        <v>633</v>
      </c>
      <c r="CJ37" s="247">
        <v>178081.31</v>
      </c>
      <c r="CK37" s="247">
        <v>178081.31</v>
      </c>
      <c r="CL37" s="247">
        <v>37500</v>
      </c>
      <c r="CM37" s="247">
        <v>0</v>
      </c>
    </row>
    <row r="38" spans="1:91" x14ac:dyDescent="0.25">
      <c r="A38" s="231" t="s">
        <v>699</v>
      </c>
      <c r="B38" s="232" t="s">
        <v>700</v>
      </c>
      <c r="C38" s="232" t="s">
        <v>642</v>
      </c>
      <c r="D38" s="233"/>
      <c r="E38" s="234">
        <v>50000</v>
      </c>
      <c r="F38" s="235">
        <v>50000</v>
      </c>
      <c r="G38" s="236"/>
      <c r="H38" s="104"/>
      <c r="I38" s="237">
        <f t="shared" si="11"/>
        <v>50000</v>
      </c>
      <c r="J38" s="238"/>
      <c r="K38" s="239"/>
      <c r="L38" s="8">
        <v>42675.5</v>
      </c>
      <c r="M38" s="240">
        <f t="shared" si="12"/>
        <v>42675.5</v>
      </c>
      <c r="N38" s="71"/>
      <c r="O38" s="100"/>
      <c r="P38" s="9">
        <f t="shared" si="13"/>
        <v>7324.5</v>
      </c>
      <c r="Q38" s="9">
        <f t="shared" si="14"/>
        <v>0</v>
      </c>
      <c r="R38" s="9">
        <f t="shared" si="15"/>
        <v>7324.5</v>
      </c>
      <c r="S38" s="152"/>
      <c r="T38" s="10"/>
      <c r="U38" s="23">
        <f t="shared" si="16"/>
        <v>0.57692048130660445</v>
      </c>
      <c r="V38" s="11">
        <f t="shared" si="17"/>
        <v>28846.024065330221</v>
      </c>
      <c r="W38" s="11" t="str">
        <f t="shared" ca="1" si="18"/>
        <v/>
      </c>
      <c r="X38" s="8">
        <v>24620.37</v>
      </c>
      <c r="Y38" s="9">
        <f t="shared" ca="1" si="19"/>
        <v>0</v>
      </c>
      <c r="Z38" s="70">
        <f t="shared" ca="1" si="20"/>
        <v>0</v>
      </c>
      <c r="AA38" s="71"/>
      <c r="AB38" s="108"/>
      <c r="AC38" s="9">
        <f t="shared" si="21"/>
        <v>0</v>
      </c>
      <c r="AD38" s="9">
        <f t="shared" ca="1" si="22"/>
        <v>0</v>
      </c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 t="str">
        <f t="shared" ca="1" si="24"/>
        <v/>
      </c>
      <c r="AM38" s="8">
        <v>24620.37</v>
      </c>
      <c r="AN38" s="9" t="str">
        <f t="shared" ca="1" si="26"/>
        <v/>
      </c>
      <c r="AO38" s="9" t="str">
        <f t="shared" ca="1" si="27"/>
        <v/>
      </c>
      <c r="AP38" s="10"/>
      <c r="AQ38" s="25" t="str">
        <f t="shared" ca="1" si="28"/>
        <v/>
      </c>
      <c r="AR38" s="25">
        <f t="shared" si="29"/>
        <v>18055.13</v>
      </c>
      <c r="AS38" s="25" t="str">
        <f t="shared" ca="1" si="30"/>
        <v/>
      </c>
      <c r="AT38" s="10"/>
      <c r="AU38" s="12">
        <v>18000</v>
      </c>
      <c r="AV38" s="12" t="str">
        <f t="shared" ca="1" si="31"/>
        <v/>
      </c>
      <c r="AW38" s="12" t="str">
        <f t="shared" ca="1" si="32"/>
        <v/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1</v>
      </c>
      <c r="BN38" s="241">
        <v>0</v>
      </c>
      <c r="BO38" s="241">
        <v>0</v>
      </c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>
        <v>0</v>
      </c>
      <c r="CE38" s="241">
        <v>0</v>
      </c>
      <c r="CF38" s="241">
        <v>0</v>
      </c>
      <c r="CG38" s="241">
        <v>0</v>
      </c>
      <c r="CH38" s="241">
        <v>0</v>
      </c>
      <c r="CI38" s="246" t="s">
        <v>633</v>
      </c>
      <c r="CJ38" s="247">
        <v>24620.37</v>
      </c>
      <c r="CK38" s="247">
        <v>24620.37</v>
      </c>
      <c r="CL38" s="247">
        <v>18000</v>
      </c>
      <c r="CM38" s="247">
        <v>0</v>
      </c>
    </row>
    <row r="39" spans="1:91" x14ac:dyDescent="0.25">
      <c r="A39" s="231" t="s">
        <v>701</v>
      </c>
      <c r="B39" s="232" t="s">
        <v>702</v>
      </c>
      <c r="C39" s="232" t="s">
        <v>642</v>
      </c>
      <c r="D39" s="233"/>
      <c r="E39" s="234">
        <v>1339593</v>
      </c>
      <c r="F39" s="235">
        <v>1339593</v>
      </c>
      <c r="G39" s="236"/>
      <c r="H39" s="104"/>
      <c r="I39" s="237">
        <f t="shared" si="11"/>
        <v>1339593</v>
      </c>
      <c r="J39" s="238"/>
      <c r="K39" s="239"/>
      <c r="L39" s="8">
        <v>1193359.81</v>
      </c>
      <c r="M39" s="240">
        <f t="shared" si="12"/>
        <v>1193359.81</v>
      </c>
      <c r="N39" s="71"/>
      <c r="O39" s="100"/>
      <c r="P39" s="9">
        <f t="shared" si="13"/>
        <v>146233.18999999994</v>
      </c>
      <c r="Q39" s="9">
        <f t="shared" si="14"/>
        <v>0</v>
      </c>
      <c r="R39" s="9">
        <f t="shared" si="15"/>
        <v>146233.18999999994</v>
      </c>
      <c r="S39" s="152"/>
      <c r="T39" s="10"/>
      <c r="U39" s="23">
        <f t="shared" si="16"/>
        <v>8.1352345861220171E-2</v>
      </c>
      <c r="V39" s="11">
        <f t="shared" si="17"/>
        <v>108979.03304926951</v>
      </c>
      <c r="W39" s="11">
        <f t="shared" si="18"/>
        <v>97082.62</v>
      </c>
      <c r="X39" s="8">
        <v>97082.62</v>
      </c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>
        <f t="shared" si="24"/>
        <v>97082.62</v>
      </c>
      <c r="AM39" s="8">
        <v>97082.62</v>
      </c>
      <c r="AN39" s="9">
        <f t="shared" si="26"/>
        <v>0</v>
      </c>
      <c r="AO39" s="9">
        <f t="shared" si="27"/>
        <v>0</v>
      </c>
      <c r="AP39" s="10"/>
      <c r="AQ39" s="25">
        <f t="shared" si="28"/>
        <v>1242510.3799999999</v>
      </c>
      <c r="AR39" s="25">
        <f t="shared" si="29"/>
        <v>1096277.19</v>
      </c>
      <c r="AS39" s="25">
        <f t="shared" si="30"/>
        <v>146233.18999999994</v>
      </c>
      <c r="AT39" s="10"/>
      <c r="AU39" s="12">
        <v>80000</v>
      </c>
      <c r="AV39" s="12">
        <f t="shared" si="31"/>
        <v>17082.619999999995</v>
      </c>
      <c r="AW39" s="12" t="str">
        <f t="shared" si="32"/>
        <v xml:space="preserve"> </v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1</v>
      </c>
      <c r="BN39" s="241">
        <v>0</v>
      </c>
      <c r="BO39" s="241">
        <v>0</v>
      </c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>
        <v>0</v>
      </c>
      <c r="CE39" s="241">
        <v>0</v>
      </c>
      <c r="CF39" s="241">
        <v>0</v>
      </c>
      <c r="CG39" s="241">
        <v>0</v>
      </c>
      <c r="CH39" s="241">
        <v>0</v>
      </c>
      <c r="CI39" s="246" t="s">
        <v>633</v>
      </c>
      <c r="CJ39" s="247">
        <v>97082.62</v>
      </c>
      <c r="CK39" s="247">
        <v>97082.62</v>
      </c>
      <c r="CL39" s="247">
        <v>80000</v>
      </c>
      <c r="CM39" s="247">
        <v>0</v>
      </c>
    </row>
    <row r="40" spans="1:91" x14ac:dyDescent="0.25">
      <c r="A40" s="231" t="s">
        <v>703</v>
      </c>
      <c r="B40" s="232" t="s">
        <v>704</v>
      </c>
      <c r="C40" s="232" t="s">
        <v>642</v>
      </c>
      <c r="D40" s="233"/>
      <c r="E40" s="234">
        <v>1876600</v>
      </c>
      <c r="F40" s="235">
        <v>1876600</v>
      </c>
      <c r="G40" s="236"/>
      <c r="H40" s="104"/>
      <c r="I40" s="237">
        <f t="shared" si="11"/>
        <v>1876600</v>
      </c>
      <c r="J40" s="238"/>
      <c r="K40" s="239"/>
      <c r="L40" s="8">
        <v>2238716.9900000002</v>
      </c>
      <c r="M40" s="240">
        <f t="shared" si="12"/>
        <v>2238716.9900000002</v>
      </c>
      <c r="N40" s="71"/>
      <c r="O40" s="100"/>
      <c r="P40" s="9">
        <f t="shared" si="13"/>
        <v>-362116.99000000022</v>
      </c>
      <c r="Q40" s="9">
        <f t="shared" si="14"/>
        <v>0</v>
      </c>
      <c r="R40" s="9">
        <f t="shared" si="15"/>
        <v>-362116.99000000022</v>
      </c>
      <c r="S40" s="152"/>
      <c r="T40" s="10"/>
      <c r="U40" s="23">
        <f t="shared" si="16"/>
        <v>7.6212183479252543E-2</v>
      </c>
      <c r="V40" s="11">
        <f t="shared" si="17"/>
        <v>143019.78351716531</v>
      </c>
      <c r="W40" s="11">
        <f t="shared" si="18"/>
        <v>-191499.48000000021</v>
      </c>
      <c r="X40" s="8">
        <v>170617.51</v>
      </c>
      <c r="Y40" s="9">
        <f t="shared" si="19"/>
        <v>-362116.99000000022</v>
      </c>
      <c r="Z40" s="70">
        <f t="shared" si="20"/>
        <v>-362116.99000000022</v>
      </c>
      <c r="AA40" s="71"/>
      <c r="AB40" s="108"/>
      <c r="AC40" s="9">
        <f t="shared" si="21"/>
        <v>0</v>
      </c>
      <c r="AD40" s="9">
        <f t="shared" si="22"/>
        <v>-362116.99000000022</v>
      </c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>
        <f t="shared" si="24"/>
        <v>-191499.48000000021</v>
      </c>
      <c r="AM40" s="8">
        <v>170617.51</v>
      </c>
      <c r="AN40" s="9">
        <f t="shared" si="26"/>
        <v>-362116.99000000022</v>
      </c>
      <c r="AO40" s="9">
        <f t="shared" si="27"/>
        <v>-362116.99000000022</v>
      </c>
      <c r="AP40" s="10"/>
      <c r="AQ40" s="25">
        <f t="shared" si="28"/>
        <v>2068099.4800000002</v>
      </c>
      <c r="AR40" s="25">
        <f t="shared" si="29"/>
        <v>2068099.4800000002</v>
      </c>
      <c r="AS40" s="25">
        <f t="shared" si="30"/>
        <v>0</v>
      </c>
      <c r="AT40" s="10"/>
      <c r="AU40" s="12">
        <v>0</v>
      </c>
      <c r="AV40" s="12" t="str">
        <f t="shared" si="31"/>
        <v xml:space="preserve"> </v>
      </c>
      <c r="AW40" s="12">
        <f t="shared" si="32"/>
        <v>191499.48000000021</v>
      </c>
      <c r="AX40" s="241"/>
      <c r="AY40" s="242"/>
      <c r="AZ40" s="241"/>
      <c r="BA40" s="241"/>
      <c r="BB40" s="243"/>
      <c r="BC40" s="242"/>
      <c r="BD40" s="242"/>
      <c r="BE40" s="241">
        <v>0</v>
      </c>
      <c r="BF40" s="241">
        <v>0</v>
      </c>
      <c r="BG40" s="241">
        <v>0</v>
      </c>
      <c r="BH40" s="241">
        <v>0</v>
      </c>
      <c r="BI40" s="241">
        <v>0</v>
      </c>
      <c r="BJ40" s="241">
        <v>0</v>
      </c>
      <c r="BK40" s="241">
        <v>0</v>
      </c>
      <c r="BL40" s="241"/>
      <c r="BM40" s="241">
        <v>1</v>
      </c>
      <c r="BN40" s="241">
        <v>0</v>
      </c>
      <c r="BO40" s="241">
        <v>0</v>
      </c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>
        <v>0</v>
      </c>
      <c r="CE40" s="241">
        <v>0</v>
      </c>
      <c r="CF40" s="241">
        <v>0</v>
      </c>
      <c r="CG40" s="241">
        <v>0</v>
      </c>
      <c r="CH40" s="241">
        <v>0</v>
      </c>
      <c r="CI40" s="246" t="s">
        <v>633</v>
      </c>
      <c r="CJ40" s="247">
        <v>170617.51</v>
      </c>
      <c r="CK40" s="247">
        <v>170617.51</v>
      </c>
      <c r="CL40" s="247">
        <v>0</v>
      </c>
      <c r="CM40" s="247">
        <v>0</v>
      </c>
    </row>
    <row r="41" spans="1:91" x14ac:dyDescent="0.25">
      <c r="A41" s="231" t="s">
        <v>705</v>
      </c>
      <c r="B41" s="232" t="s">
        <v>706</v>
      </c>
      <c r="C41" s="232" t="s">
        <v>642</v>
      </c>
      <c r="D41" s="233"/>
      <c r="E41" s="234">
        <v>204175</v>
      </c>
      <c r="F41" s="235">
        <v>204175</v>
      </c>
      <c r="G41" s="236"/>
      <c r="H41" s="104"/>
      <c r="I41" s="237">
        <f t="shared" si="11"/>
        <v>204175</v>
      </c>
      <c r="J41" s="238"/>
      <c r="K41" s="239"/>
      <c r="L41" s="8">
        <v>162745.17000000001</v>
      </c>
      <c r="M41" s="240">
        <f t="shared" si="12"/>
        <v>162745.17000000001</v>
      </c>
      <c r="N41" s="71"/>
      <c r="O41" s="100"/>
      <c r="P41" s="9">
        <f t="shared" si="13"/>
        <v>41429.829999999987</v>
      </c>
      <c r="Q41" s="9">
        <f t="shared" si="14"/>
        <v>0</v>
      </c>
      <c r="R41" s="9">
        <f t="shared" si="15"/>
        <v>41429.829999999987</v>
      </c>
      <c r="S41" s="152"/>
      <c r="T41" s="10"/>
      <c r="U41" s="23">
        <f t="shared" si="16"/>
        <v>0.74333302794792611</v>
      </c>
      <c r="V41" s="11">
        <f t="shared" si="17"/>
        <v>151770.02098126782</v>
      </c>
      <c r="W41" s="11" t="str">
        <f t="shared" ca="1" si="18"/>
        <v/>
      </c>
      <c r="X41" s="8">
        <v>120973.86</v>
      </c>
      <c r="Y41" s="9">
        <f t="shared" ca="1" si="19"/>
        <v>0</v>
      </c>
      <c r="Z41" s="70">
        <f t="shared" ca="1" si="20"/>
        <v>0</v>
      </c>
      <c r="AA41" s="71"/>
      <c r="AB41" s="108"/>
      <c r="AC41" s="9">
        <f t="shared" si="21"/>
        <v>0</v>
      </c>
      <c r="AD41" s="9">
        <f t="shared" ca="1" si="22"/>
        <v>0</v>
      </c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 t="str">
        <f t="shared" ca="1" si="24"/>
        <v/>
      </c>
      <c r="AM41" s="8">
        <v>120973.86</v>
      </c>
      <c r="AN41" s="9" t="str">
        <f t="shared" ca="1" si="26"/>
        <v/>
      </c>
      <c r="AO41" s="9" t="str">
        <f t="shared" ca="1" si="27"/>
        <v/>
      </c>
      <c r="AP41" s="10"/>
      <c r="AQ41" s="25" t="str">
        <f t="shared" ca="1" si="28"/>
        <v/>
      </c>
      <c r="AR41" s="25">
        <f t="shared" si="29"/>
        <v>41771.310000000012</v>
      </c>
      <c r="AS41" s="25" t="str">
        <f t="shared" ca="1" si="30"/>
        <v/>
      </c>
      <c r="AT41" s="10"/>
      <c r="AU41" s="12">
        <v>198000</v>
      </c>
      <c r="AV41" s="12" t="str">
        <f t="shared" ca="1" si="31"/>
        <v/>
      </c>
      <c r="AW41" s="12" t="str">
        <f t="shared" ca="1" si="32"/>
        <v/>
      </c>
      <c r="AX41" s="241"/>
      <c r="AY41" s="242"/>
      <c r="AZ41" s="241"/>
      <c r="BA41" s="241"/>
      <c r="BB41" s="243"/>
      <c r="BC41" s="242"/>
      <c r="BD41" s="242"/>
      <c r="BE41" s="241">
        <v>0</v>
      </c>
      <c r="BF41" s="241">
        <v>0</v>
      </c>
      <c r="BG41" s="241">
        <v>0</v>
      </c>
      <c r="BH41" s="241">
        <v>0</v>
      </c>
      <c r="BI41" s="241">
        <v>0</v>
      </c>
      <c r="BJ41" s="241">
        <v>0</v>
      </c>
      <c r="BK41" s="241">
        <v>0</v>
      </c>
      <c r="BL41" s="241"/>
      <c r="BM41" s="241">
        <v>1</v>
      </c>
      <c r="BN41" s="241">
        <v>0</v>
      </c>
      <c r="BO41" s="241">
        <v>0</v>
      </c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>
        <v>0</v>
      </c>
      <c r="CE41" s="241">
        <v>0</v>
      </c>
      <c r="CF41" s="241">
        <v>0</v>
      </c>
      <c r="CG41" s="241">
        <v>0</v>
      </c>
      <c r="CH41" s="241">
        <v>0</v>
      </c>
      <c r="CI41" s="246" t="s">
        <v>633</v>
      </c>
      <c r="CJ41" s="247">
        <v>120973.86</v>
      </c>
      <c r="CK41" s="247">
        <v>120973.86</v>
      </c>
      <c r="CL41" s="247">
        <v>198000</v>
      </c>
      <c r="CM41" s="247">
        <v>0</v>
      </c>
    </row>
    <row r="42" spans="1:91" x14ac:dyDescent="0.25">
      <c r="A42" s="231" t="s">
        <v>707</v>
      </c>
      <c r="B42" s="232" t="s">
        <v>708</v>
      </c>
      <c r="C42" s="232" t="s">
        <v>642</v>
      </c>
      <c r="D42" s="233"/>
      <c r="E42" s="234">
        <v>225000</v>
      </c>
      <c r="F42" s="235">
        <v>225000</v>
      </c>
      <c r="G42" s="236"/>
      <c r="H42" s="104"/>
      <c r="I42" s="237">
        <f t="shared" si="11"/>
        <v>225000</v>
      </c>
      <c r="J42" s="238"/>
      <c r="K42" s="239"/>
      <c r="L42" s="8">
        <v>194087.27</v>
      </c>
      <c r="M42" s="240">
        <f t="shared" si="12"/>
        <v>194087.27</v>
      </c>
      <c r="N42" s="71"/>
      <c r="O42" s="100"/>
      <c r="P42" s="9">
        <f t="shared" si="13"/>
        <v>30912.73000000001</v>
      </c>
      <c r="Q42" s="9">
        <f t="shared" si="14"/>
        <v>0</v>
      </c>
      <c r="R42" s="9">
        <f t="shared" si="15"/>
        <v>30912.73000000001</v>
      </c>
      <c r="S42" s="152"/>
      <c r="T42" s="10"/>
      <c r="U42" s="23">
        <f t="shared" si="16"/>
        <v>0.23065495227997182</v>
      </c>
      <c r="V42" s="11">
        <f t="shared" si="17"/>
        <v>51897.364262993658</v>
      </c>
      <c r="W42" s="11">
        <f t="shared" si="18"/>
        <v>44767.19</v>
      </c>
      <c r="X42" s="8">
        <v>44767.19</v>
      </c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>
        <f t="shared" si="24"/>
        <v>44767.19</v>
      </c>
      <c r="AM42" s="8">
        <v>44767.19</v>
      </c>
      <c r="AN42" s="9">
        <f t="shared" si="26"/>
        <v>0</v>
      </c>
      <c r="AO42" s="9">
        <f t="shared" si="27"/>
        <v>0</v>
      </c>
      <c r="AP42" s="10"/>
      <c r="AQ42" s="25">
        <f t="shared" si="28"/>
        <v>180232.81</v>
      </c>
      <c r="AR42" s="25">
        <f t="shared" si="29"/>
        <v>149320.07999999999</v>
      </c>
      <c r="AS42" s="25">
        <f t="shared" si="30"/>
        <v>30912.73000000001</v>
      </c>
      <c r="AT42" s="10"/>
      <c r="AU42" s="12">
        <v>0</v>
      </c>
      <c r="AV42" s="12">
        <f t="shared" si="31"/>
        <v>44767.19</v>
      </c>
      <c r="AW42" s="12" t="str">
        <f t="shared" si="32"/>
        <v xml:space="preserve"> </v>
      </c>
      <c r="AX42" s="241"/>
      <c r="AY42" s="242"/>
      <c r="AZ42" s="241"/>
      <c r="BA42" s="241"/>
      <c r="BB42" s="243"/>
      <c r="BC42" s="242"/>
      <c r="BD42" s="242"/>
      <c r="BE42" s="241">
        <v>0</v>
      </c>
      <c r="BF42" s="241">
        <v>0</v>
      </c>
      <c r="BG42" s="241">
        <v>0</v>
      </c>
      <c r="BH42" s="241">
        <v>0</v>
      </c>
      <c r="BI42" s="241">
        <v>0</v>
      </c>
      <c r="BJ42" s="241">
        <v>0</v>
      </c>
      <c r="BK42" s="241">
        <v>0</v>
      </c>
      <c r="BL42" s="241"/>
      <c r="BM42" s="241">
        <v>1</v>
      </c>
      <c r="BN42" s="241">
        <v>0</v>
      </c>
      <c r="BO42" s="241">
        <v>0</v>
      </c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>
        <v>0</v>
      </c>
      <c r="CE42" s="241">
        <v>0</v>
      </c>
      <c r="CF42" s="241">
        <v>0</v>
      </c>
      <c r="CG42" s="241">
        <v>0</v>
      </c>
      <c r="CH42" s="241">
        <v>0</v>
      </c>
      <c r="CI42" s="246" t="s">
        <v>633</v>
      </c>
      <c r="CJ42" s="247">
        <v>44767.19</v>
      </c>
      <c r="CK42" s="247">
        <v>44767.19</v>
      </c>
      <c r="CL42" s="247">
        <v>0</v>
      </c>
      <c r="CM42" s="247">
        <v>0</v>
      </c>
    </row>
    <row r="43" spans="1:91" x14ac:dyDescent="0.25">
      <c r="A43" s="231" t="s">
        <v>709</v>
      </c>
      <c r="B43" s="232" t="s">
        <v>710</v>
      </c>
      <c r="C43" s="232" t="s">
        <v>642</v>
      </c>
      <c r="D43" s="233"/>
      <c r="E43" s="234">
        <v>734780</v>
      </c>
      <c r="F43" s="235">
        <v>734780</v>
      </c>
      <c r="G43" s="236"/>
      <c r="H43" s="104"/>
      <c r="I43" s="237">
        <f t="shared" si="11"/>
        <v>734780</v>
      </c>
      <c r="J43" s="238"/>
      <c r="K43" s="239"/>
      <c r="L43" s="8">
        <v>633569.30000000005</v>
      </c>
      <c r="M43" s="240">
        <f t="shared" si="12"/>
        <v>633569.30000000005</v>
      </c>
      <c r="N43" s="71"/>
      <c r="O43" s="100"/>
      <c r="P43" s="9">
        <f t="shared" si="13"/>
        <v>101210.69999999995</v>
      </c>
      <c r="Q43" s="9">
        <f t="shared" si="14"/>
        <v>0</v>
      </c>
      <c r="R43" s="9">
        <f t="shared" si="15"/>
        <v>101210.69999999995</v>
      </c>
      <c r="S43" s="152"/>
      <c r="T43" s="10"/>
      <c r="U43" s="23">
        <f t="shared" si="16"/>
        <v>9.3779717546288929E-2</v>
      </c>
      <c r="V43" s="11">
        <f t="shared" si="17"/>
        <v>68907.460858662176</v>
      </c>
      <c r="W43" s="11">
        <f t="shared" si="18"/>
        <v>59415.95</v>
      </c>
      <c r="X43" s="8">
        <v>59415.95</v>
      </c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>
        <f t="shared" si="24"/>
        <v>59415.95</v>
      </c>
      <c r="AM43" s="8">
        <v>59415.95</v>
      </c>
      <c r="AN43" s="9">
        <f t="shared" si="26"/>
        <v>0</v>
      </c>
      <c r="AO43" s="9">
        <f t="shared" si="27"/>
        <v>0</v>
      </c>
      <c r="AP43" s="10"/>
      <c r="AQ43" s="25">
        <f t="shared" si="28"/>
        <v>675364.05</v>
      </c>
      <c r="AR43" s="25">
        <f t="shared" si="29"/>
        <v>574153.35000000009</v>
      </c>
      <c r="AS43" s="25">
        <f t="shared" si="30"/>
        <v>101210.69999999995</v>
      </c>
      <c r="AT43" s="10"/>
      <c r="AU43" s="12">
        <v>65000</v>
      </c>
      <c r="AV43" s="12" t="str">
        <f t="shared" si="31"/>
        <v xml:space="preserve"> </v>
      </c>
      <c r="AW43" s="12">
        <f t="shared" si="32"/>
        <v>5584.0500000000029</v>
      </c>
      <c r="AX43" s="241"/>
      <c r="AY43" s="242"/>
      <c r="AZ43" s="241"/>
      <c r="BA43" s="241"/>
      <c r="BB43" s="243"/>
      <c r="BC43" s="242"/>
      <c r="BD43" s="242"/>
      <c r="BE43" s="241">
        <v>0</v>
      </c>
      <c r="BF43" s="241">
        <v>0</v>
      </c>
      <c r="BG43" s="241">
        <v>0</v>
      </c>
      <c r="BH43" s="241">
        <v>0</v>
      </c>
      <c r="BI43" s="241">
        <v>0</v>
      </c>
      <c r="BJ43" s="241">
        <v>0</v>
      </c>
      <c r="BK43" s="241">
        <v>0</v>
      </c>
      <c r="BL43" s="241"/>
      <c r="BM43" s="241">
        <v>1</v>
      </c>
      <c r="BN43" s="241">
        <v>0</v>
      </c>
      <c r="BO43" s="241">
        <v>0</v>
      </c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>
        <v>0</v>
      </c>
      <c r="CE43" s="241">
        <v>0</v>
      </c>
      <c r="CF43" s="241">
        <v>0</v>
      </c>
      <c r="CG43" s="241">
        <v>0</v>
      </c>
      <c r="CH43" s="241">
        <v>0</v>
      </c>
      <c r="CI43" s="246" t="s">
        <v>633</v>
      </c>
      <c r="CJ43" s="247">
        <v>59415.95</v>
      </c>
      <c r="CK43" s="247">
        <v>59415.95</v>
      </c>
      <c r="CL43" s="247">
        <v>65000</v>
      </c>
      <c r="CM43" s="247">
        <v>0</v>
      </c>
    </row>
    <row r="44" spans="1:91" x14ac:dyDescent="0.25">
      <c r="A44" s="231" t="s">
        <v>711</v>
      </c>
      <c r="B44" s="232" t="s">
        <v>712</v>
      </c>
      <c r="C44" s="232" t="s">
        <v>642</v>
      </c>
      <c r="D44" s="233"/>
      <c r="E44" s="234">
        <v>198936</v>
      </c>
      <c r="F44" s="235">
        <v>198936</v>
      </c>
      <c r="G44" s="236"/>
      <c r="H44" s="104"/>
      <c r="I44" s="237">
        <f t="shared" si="11"/>
        <v>198936</v>
      </c>
      <c r="J44" s="238"/>
      <c r="K44" s="239"/>
      <c r="L44" s="8">
        <v>145680.87</v>
      </c>
      <c r="M44" s="240">
        <f t="shared" si="12"/>
        <v>145680.87</v>
      </c>
      <c r="N44" s="71"/>
      <c r="O44" s="100"/>
      <c r="P44" s="9">
        <f t="shared" si="13"/>
        <v>53255.130000000005</v>
      </c>
      <c r="Q44" s="9">
        <f t="shared" si="14"/>
        <v>0</v>
      </c>
      <c r="R44" s="9">
        <f t="shared" si="15"/>
        <v>53255.130000000005</v>
      </c>
      <c r="S44" s="152"/>
      <c r="T44" s="10"/>
      <c r="U44" s="23">
        <f t="shared" si="16"/>
        <v>0.55868502158176292</v>
      </c>
      <c r="V44" s="11">
        <f t="shared" si="17"/>
        <v>111142.56345338959</v>
      </c>
      <c r="W44" s="11" t="str">
        <f t="shared" ca="1" si="18"/>
        <v/>
      </c>
      <c r="X44" s="8">
        <v>81389.72</v>
      </c>
      <c r="Y44" s="9">
        <f t="shared" ca="1" si="19"/>
        <v>0</v>
      </c>
      <c r="Z44" s="70">
        <f t="shared" ca="1" si="20"/>
        <v>0</v>
      </c>
      <c r="AA44" s="71"/>
      <c r="AB44" s="108"/>
      <c r="AC44" s="9">
        <f t="shared" si="21"/>
        <v>0</v>
      </c>
      <c r="AD44" s="9">
        <f t="shared" ca="1" si="22"/>
        <v>0</v>
      </c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 t="str">
        <f t="shared" ca="1" si="24"/>
        <v/>
      </c>
      <c r="AM44" s="8">
        <v>81389.72</v>
      </c>
      <c r="AN44" s="9" t="str">
        <f t="shared" ca="1" si="26"/>
        <v/>
      </c>
      <c r="AO44" s="9" t="str">
        <f t="shared" ca="1" si="27"/>
        <v/>
      </c>
      <c r="AP44" s="10"/>
      <c r="AQ44" s="25" t="str">
        <f t="shared" ca="1" si="28"/>
        <v/>
      </c>
      <c r="AR44" s="25">
        <f t="shared" si="29"/>
        <v>64291.149999999994</v>
      </c>
      <c r="AS44" s="25" t="str">
        <f t="shared" ca="1" si="30"/>
        <v/>
      </c>
      <c r="AT44" s="10"/>
      <c r="AU44" s="12">
        <v>38500</v>
      </c>
      <c r="AV44" s="12" t="str">
        <f t="shared" ca="1" si="31"/>
        <v/>
      </c>
      <c r="AW44" s="12" t="str">
        <f t="shared" ca="1" si="32"/>
        <v/>
      </c>
      <c r="AX44" s="241"/>
      <c r="AY44" s="242"/>
      <c r="AZ44" s="241"/>
      <c r="BA44" s="241"/>
      <c r="BB44" s="243"/>
      <c r="BC44" s="242"/>
      <c r="BD44" s="242"/>
      <c r="BE44" s="241">
        <v>0</v>
      </c>
      <c r="BF44" s="241">
        <v>0</v>
      </c>
      <c r="BG44" s="241">
        <v>0</v>
      </c>
      <c r="BH44" s="241">
        <v>0</v>
      </c>
      <c r="BI44" s="241">
        <v>0</v>
      </c>
      <c r="BJ44" s="241">
        <v>0</v>
      </c>
      <c r="BK44" s="241">
        <v>0</v>
      </c>
      <c r="BL44" s="241"/>
      <c r="BM44" s="241">
        <v>1</v>
      </c>
      <c r="BN44" s="241">
        <v>0</v>
      </c>
      <c r="BO44" s="241">
        <v>0</v>
      </c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>
        <v>0</v>
      </c>
      <c r="CE44" s="241">
        <v>0</v>
      </c>
      <c r="CF44" s="241">
        <v>0</v>
      </c>
      <c r="CG44" s="241">
        <v>0</v>
      </c>
      <c r="CH44" s="241">
        <v>0</v>
      </c>
      <c r="CI44" s="246" t="s">
        <v>633</v>
      </c>
      <c r="CJ44" s="247">
        <v>81389.72</v>
      </c>
      <c r="CK44" s="247">
        <v>81389.72</v>
      </c>
      <c r="CL44" s="247">
        <v>38500</v>
      </c>
      <c r="CM44" s="247">
        <v>0</v>
      </c>
    </row>
    <row r="45" spans="1:91" ht="30" x14ac:dyDescent="0.25">
      <c r="A45" s="231" t="s">
        <v>713</v>
      </c>
      <c r="B45" s="251" t="s">
        <v>714</v>
      </c>
      <c r="C45" s="232" t="s">
        <v>642</v>
      </c>
      <c r="D45" s="233"/>
      <c r="E45" s="234">
        <v>105895</v>
      </c>
      <c r="F45" s="235">
        <v>105895</v>
      </c>
      <c r="G45" s="236"/>
      <c r="H45" s="104"/>
      <c r="I45" s="237">
        <f t="shared" si="11"/>
        <v>105895</v>
      </c>
      <c r="J45" s="238"/>
      <c r="K45" s="239"/>
      <c r="L45" s="8">
        <v>74661.19</v>
      </c>
      <c r="M45" s="240">
        <f t="shared" si="12"/>
        <v>74661.19</v>
      </c>
      <c r="N45" s="71"/>
      <c r="O45" s="100"/>
      <c r="P45" s="9">
        <f t="shared" si="13"/>
        <v>31233.809999999998</v>
      </c>
      <c r="Q45" s="9">
        <f t="shared" si="14"/>
        <v>0</v>
      </c>
      <c r="R45" s="9">
        <f t="shared" si="15"/>
        <v>31233.809999999998</v>
      </c>
      <c r="S45" s="152"/>
      <c r="T45" s="10"/>
      <c r="U45" s="23">
        <f t="shared" si="16"/>
        <v>0.53826412356942077</v>
      </c>
      <c r="V45" s="11">
        <f t="shared" si="17"/>
        <v>56999.479365383813</v>
      </c>
      <c r="W45" s="11" t="str">
        <f t="shared" ca="1" si="18"/>
        <v/>
      </c>
      <c r="X45" s="8">
        <v>40187.440000000002</v>
      </c>
      <c r="Y45" s="9">
        <f t="shared" ca="1" si="19"/>
        <v>0</v>
      </c>
      <c r="Z45" s="70">
        <f t="shared" ca="1" si="20"/>
        <v>0</v>
      </c>
      <c r="AA45" s="71"/>
      <c r="AB45" s="108"/>
      <c r="AC45" s="9">
        <f t="shared" si="21"/>
        <v>0</v>
      </c>
      <c r="AD45" s="9">
        <f t="shared" ca="1" si="22"/>
        <v>0</v>
      </c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 t="str">
        <f t="shared" ca="1" si="24"/>
        <v/>
      </c>
      <c r="AM45" s="8">
        <v>40187.440000000002</v>
      </c>
      <c r="AN45" s="9" t="str">
        <f t="shared" ca="1" si="26"/>
        <v/>
      </c>
      <c r="AO45" s="9" t="str">
        <f t="shared" ca="1" si="27"/>
        <v/>
      </c>
      <c r="AP45" s="10"/>
      <c r="AQ45" s="25" t="str">
        <f t="shared" ca="1" si="28"/>
        <v/>
      </c>
      <c r="AR45" s="25">
        <f t="shared" si="29"/>
        <v>34473.75</v>
      </c>
      <c r="AS45" s="25" t="str">
        <f t="shared" ca="1" si="30"/>
        <v/>
      </c>
      <c r="AT45" s="10"/>
      <c r="AU45" s="12">
        <v>94295</v>
      </c>
      <c r="AV45" s="12" t="str">
        <f t="shared" ca="1" si="31"/>
        <v/>
      </c>
      <c r="AW45" s="12" t="str">
        <f t="shared" ca="1" si="32"/>
        <v/>
      </c>
      <c r="AX45" s="241"/>
      <c r="AY45" s="242"/>
      <c r="AZ45" s="241"/>
      <c r="BA45" s="241"/>
      <c r="BB45" s="243"/>
      <c r="BC45" s="242"/>
      <c r="BD45" s="242"/>
      <c r="BE45" s="241">
        <v>0</v>
      </c>
      <c r="BF45" s="241">
        <v>0</v>
      </c>
      <c r="BG45" s="241">
        <v>0</v>
      </c>
      <c r="BH45" s="241">
        <v>0</v>
      </c>
      <c r="BI45" s="241">
        <v>0</v>
      </c>
      <c r="BJ45" s="241">
        <v>0</v>
      </c>
      <c r="BK45" s="241">
        <v>0</v>
      </c>
      <c r="BL45" s="241"/>
      <c r="BM45" s="241">
        <v>1</v>
      </c>
      <c r="BN45" s="241">
        <v>0</v>
      </c>
      <c r="BO45" s="241">
        <v>0</v>
      </c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>
        <v>0</v>
      </c>
      <c r="CE45" s="241">
        <v>0</v>
      </c>
      <c r="CF45" s="241">
        <v>0</v>
      </c>
      <c r="CG45" s="241">
        <v>0</v>
      </c>
      <c r="CH45" s="241">
        <v>0</v>
      </c>
      <c r="CI45" s="246" t="s">
        <v>633</v>
      </c>
      <c r="CJ45" s="247">
        <v>40187.440000000002</v>
      </c>
      <c r="CK45" s="247">
        <v>40187.440000000002</v>
      </c>
      <c r="CL45" s="247">
        <v>94295</v>
      </c>
      <c r="CM45" s="247">
        <v>0</v>
      </c>
    </row>
    <row r="46" spans="1:91" x14ac:dyDescent="0.25">
      <c r="A46" s="231" t="s">
        <v>715</v>
      </c>
      <c r="B46" s="251" t="s">
        <v>716</v>
      </c>
      <c r="C46" s="232" t="s">
        <v>642</v>
      </c>
      <c r="D46" s="233"/>
      <c r="E46" s="234">
        <v>163000</v>
      </c>
      <c r="F46" s="235">
        <v>163000</v>
      </c>
      <c r="G46" s="236"/>
      <c r="H46" s="104"/>
      <c r="I46" s="237">
        <f t="shared" si="11"/>
        <v>163000</v>
      </c>
      <c r="J46" s="238"/>
      <c r="K46" s="239"/>
      <c r="L46" s="8">
        <v>100514.93</v>
      </c>
      <c r="M46" s="240">
        <f t="shared" si="12"/>
        <v>100514.93</v>
      </c>
      <c r="N46" s="71"/>
      <c r="O46" s="100"/>
      <c r="P46" s="9">
        <f t="shared" si="13"/>
        <v>62485.070000000007</v>
      </c>
      <c r="Q46" s="9">
        <f t="shared" si="14"/>
        <v>0</v>
      </c>
      <c r="R46" s="9">
        <f t="shared" si="15"/>
        <v>62485.070000000007</v>
      </c>
      <c r="S46" s="152"/>
      <c r="T46" s="10"/>
      <c r="U46" s="23">
        <f t="shared" si="16"/>
        <v>0.42096820840446292</v>
      </c>
      <c r="V46" s="11">
        <f t="shared" si="17"/>
        <v>68617.817969927462</v>
      </c>
      <c r="W46" s="11" t="str">
        <f t="shared" ca="1" si="18"/>
        <v/>
      </c>
      <c r="X46" s="8">
        <v>42313.59</v>
      </c>
      <c r="Y46" s="9">
        <f t="shared" ca="1" si="19"/>
        <v>0</v>
      </c>
      <c r="Z46" s="70">
        <f t="shared" ca="1" si="20"/>
        <v>0</v>
      </c>
      <c r="AA46" s="71"/>
      <c r="AB46" s="108"/>
      <c r="AC46" s="9">
        <f t="shared" si="21"/>
        <v>0</v>
      </c>
      <c r="AD46" s="9">
        <f t="shared" ca="1" si="22"/>
        <v>0</v>
      </c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 t="str">
        <f t="shared" ca="1" si="24"/>
        <v/>
      </c>
      <c r="AM46" s="8">
        <v>42313.59</v>
      </c>
      <c r="AN46" s="9" t="str">
        <f t="shared" ca="1" si="26"/>
        <v/>
      </c>
      <c r="AO46" s="9" t="str">
        <f t="shared" ca="1" si="27"/>
        <v/>
      </c>
      <c r="AP46" s="10"/>
      <c r="AQ46" s="25" t="str">
        <f t="shared" ca="1" si="28"/>
        <v/>
      </c>
      <c r="AR46" s="25">
        <f t="shared" si="29"/>
        <v>58201.34</v>
      </c>
      <c r="AS46" s="25" t="str">
        <f t="shared" ca="1" si="30"/>
        <v/>
      </c>
      <c r="AT46" s="10"/>
      <c r="AU46" s="12">
        <v>158000</v>
      </c>
      <c r="AV46" s="12" t="str">
        <f t="shared" ca="1" si="31"/>
        <v/>
      </c>
      <c r="AW46" s="12" t="str">
        <f t="shared" ca="1" si="32"/>
        <v/>
      </c>
      <c r="AX46" s="241"/>
      <c r="AY46" s="242"/>
      <c r="AZ46" s="241"/>
      <c r="BA46" s="241"/>
      <c r="BB46" s="243"/>
      <c r="BC46" s="242"/>
      <c r="BD46" s="242"/>
      <c r="BE46" s="241">
        <v>0</v>
      </c>
      <c r="BF46" s="241">
        <v>0</v>
      </c>
      <c r="BG46" s="241">
        <v>0</v>
      </c>
      <c r="BH46" s="241">
        <v>0</v>
      </c>
      <c r="BI46" s="241">
        <v>0</v>
      </c>
      <c r="BJ46" s="241">
        <v>0</v>
      </c>
      <c r="BK46" s="241">
        <v>0</v>
      </c>
      <c r="BL46" s="241"/>
      <c r="BM46" s="241">
        <v>1</v>
      </c>
      <c r="BN46" s="241">
        <v>0</v>
      </c>
      <c r="BO46" s="241">
        <v>0</v>
      </c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>
        <v>0</v>
      </c>
      <c r="CE46" s="241">
        <v>0</v>
      </c>
      <c r="CF46" s="241">
        <v>0</v>
      </c>
      <c r="CG46" s="241">
        <v>0</v>
      </c>
      <c r="CH46" s="241">
        <v>0</v>
      </c>
      <c r="CI46" s="246" t="s">
        <v>633</v>
      </c>
      <c r="CJ46" s="247">
        <v>42313.59</v>
      </c>
      <c r="CK46" s="247">
        <v>42313.59</v>
      </c>
      <c r="CL46" s="247">
        <v>158000</v>
      </c>
      <c r="CM46" s="247">
        <v>0</v>
      </c>
    </row>
    <row r="47" spans="1:91" x14ac:dyDescent="0.25">
      <c r="A47" s="231" t="s">
        <v>717</v>
      </c>
      <c r="B47" s="232" t="s">
        <v>718</v>
      </c>
      <c r="C47" s="232" t="s">
        <v>642</v>
      </c>
      <c r="D47" s="233"/>
      <c r="E47" s="234">
        <v>26050</v>
      </c>
      <c r="F47" s="235">
        <v>26050</v>
      </c>
      <c r="G47" s="236"/>
      <c r="H47" s="104"/>
      <c r="I47" s="237">
        <f t="shared" si="11"/>
        <v>26050</v>
      </c>
      <c r="J47" s="238"/>
      <c r="K47" s="239"/>
      <c r="L47" s="8">
        <v>22243.15</v>
      </c>
      <c r="M47" s="240">
        <f t="shared" si="12"/>
        <v>22243.15</v>
      </c>
      <c r="N47" s="238"/>
      <c r="O47" s="239"/>
      <c r="P47" s="9">
        <f t="shared" si="13"/>
        <v>3806.8499999999985</v>
      </c>
      <c r="Q47" s="9">
        <f t="shared" si="14"/>
        <v>0</v>
      </c>
      <c r="R47" s="9">
        <f t="shared" si="15"/>
        <v>3806.8499999999985</v>
      </c>
      <c r="S47" s="152"/>
      <c r="T47" s="10"/>
      <c r="U47" s="23">
        <f t="shared" si="16"/>
        <v>0.37304923088681236</v>
      </c>
      <c r="V47" s="11">
        <f t="shared" si="17"/>
        <v>9717.9324646014611</v>
      </c>
      <c r="W47" s="11" t="str">
        <f t="shared" ca="1" si="18"/>
        <v/>
      </c>
      <c r="X47" s="8">
        <v>8297.7900000000009</v>
      </c>
      <c r="Y47" s="9">
        <f t="shared" ca="1" si="19"/>
        <v>0</v>
      </c>
      <c r="Z47" s="70">
        <f t="shared" ca="1" si="20"/>
        <v>0</v>
      </c>
      <c r="AA47" s="71"/>
      <c r="AB47" s="108"/>
      <c r="AC47" s="9">
        <f t="shared" si="21"/>
        <v>0</v>
      </c>
      <c r="AD47" s="9">
        <f t="shared" ca="1" si="22"/>
        <v>0</v>
      </c>
      <c r="AE47" s="10"/>
      <c r="AF47" s="24">
        <v>0</v>
      </c>
      <c r="AG47" s="11">
        <v>0</v>
      </c>
      <c r="AH47" s="8">
        <v>0</v>
      </c>
      <c r="AI47" s="9">
        <v>0</v>
      </c>
      <c r="AJ47" s="9">
        <v>0</v>
      </c>
      <c r="AK47" s="10"/>
      <c r="AL47" s="11" t="str">
        <f t="shared" ca="1" si="24"/>
        <v/>
      </c>
      <c r="AM47" s="8">
        <v>8297.7900000000009</v>
      </c>
      <c r="AN47" s="9" t="str">
        <f t="shared" ca="1" si="26"/>
        <v/>
      </c>
      <c r="AO47" s="9" t="str">
        <f t="shared" ca="1" si="27"/>
        <v/>
      </c>
      <c r="AP47" s="10"/>
      <c r="AQ47" s="25" t="str">
        <f t="shared" ca="1" si="28"/>
        <v/>
      </c>
      <c r="AR47" s="25">
        <f t="shared" si="29"/>
        <v>13945.36</v>
      </c>
      <c r="AS47" s="25" t="str">
        <f t="shared" ca="1" si="30"/>
        <v/>
      </c>
      <c r="AT47" s="10"/>
      <c r="AU47" s="12">
        <v>23050</v>
      </c>
      <c r="AV47" s="12" t="str">
        <f t="shared" ca="1" si="31"/>
        <v/>
      </c>
      <c r="AW47" s="12" t="str">
        <f t="shared" ca="1" si="32"/>
        <v/>
      </c>
      <c r="AX47" s="241"/>
      <c r="AY47" s="242"/>
      <c r="AZ47" s="241"/>
      <c r="BA47" s="241"/>
      <c r="BB47" s="243"/>
      <c r="BC47" s="242"/>
      <c r="BD47" s="242"/>
      <c r="BE47" s="241">
        <v>0</v>
      </c>
      <c r="BF47" s="241">
        <v>0</v>
      </c>
      <c r="BG47" s="241">
        <v>0</v>
      </c>
      <c r="BH47" s="241">
        <v>0</v>
      </c>
      <c r="BI47" s="241">
        <v>0</v>
      </c>
      <c r="BJ47" s="241">
        <v>0</v>
      </c>
      <c r="BK47" s="241">
        <v>0</v>
      </c>
      <c r="BL47" s="241"/>
      <c r="BM47" s="241">
        <v>1</v>
      </c>
      <c r="BN47" s="241">
        <v>0</v>
      </c>
      <c r="BO47" s="241">
        <v>0</v>
      </c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>
        <v>0</v>
      </c>
      <c r="CE47" s="241">
        <v>0</v>
      </c>
      <c r="CF47" s="241">
        <v>0</v>
      </c>
      <c r="CG47" s="241">
        <v>0</v>
      </c>
      <c r="CH47" s="241">
        <v>0</v>
      </c>
      <c r="CI47" s="246" t="s">
        <v>633</v>
      </c>
      <c r="CJ47" s="247">
        <v>8297.7900000000009</v>
      </c>
      <c r="CK47" s="247">
        <v>8297.7900000000009</v>
      </c>
      <c r="CL47" s="247">
        <v>23050</v>
      </c>
      <c r="CM47" s="247">
        <v>0</v>
      </c>
    </row>
    <row r="48" spans="1:91" x14ac:dyDescent="0.25">
      <c r="A48" s="231" t="s">
        <v>719</v>
      </c>
      <c r="B48" s="232" t="s">
        <v>720</v>
      </c>
      <c r="C48" s="232" t="s">
        <v>642</v>
      </c>
      <c r="D48" s="233"/>
      <c r="E48" s="234">
        <v>127000</v>
      </c>
      <c r="F48" s="235">
        <v>127000</v>
      </c>
      <c r="G48" s="236"/>
      <c r="H48" s="104"/>
      <c r="I48" s="237">
        <f t="shared" si="11"/>
        <v>127000</v>
      </c>
      <c r="J48" s="238"/>
      <c r="K48" s="239"/>
      <c r="L48" s="8">
        <v>113080.86</v>
      </c>
      <c r="M48" s="240">
        <f t="shared" si="12"/>
        <v>113080.86</v>
      </c>
      <c r="N48" s="71"/>
      <c r="O48" s="100"/>
      <c r="P48" s="9">
        <f t="shared" si="13"/>
        <v>13919.14</v>
      </c>
      <c r="Q48" s="9">
        <f t="shared" si="14"/>
        <v>0</v>
      </c>
      <c r="R48" s="9">
        <f t="shared" si="15"/>
        <v>13919.14</v>
      </c>
      <c r="S48" s="152"/>
      <c r="T48" s="10"/>
      <c r="U48" s="23">
        <f t="shared" si="16"/>
        <v>0.19848610985095089</v>
      </c>
      <c r="V48" s="11">
        <f t="shared" si="17"/>
        <v>25207.735951070761</v>
      </c>
      <c r="W48" s="11">
        <f t="shared" si="18"/>
        <v>22444.98</v>
      </c>
      <c r="X48" s="8">
        <v>22444.98</v>
      </c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>
        <f t="shared" si="24"/>
        <v>22444.98</v>
      </c>
      <c r="AM48" s="8">
        <v>22444.98</v>
      </c>
      <c r="AN48" s="9">
        <f t="shared" si="26"/>
        <v>0</v>
      </c>
      <c r="AO48" s="9">
        <f t="shared" si="27"/>
        <v>0</v>
      </c>
      <c r="AP48" s="10"/>
      <c r="AQ48" s="25">
        <f t="shared" si="28"/>
        <v>104555.02</v>
      </c>
      <c r="AR48" s="25">
        <f t="shared" si="29"/>
        <v>90635.88</v>
      </c>
      <c r="AS48" s="25">
        <f t="shared" si="30"/>
        <v>13919.14</v>
      </c>
      <c r="AT48" s="10"/>
      <c r="AU48" s="12">
        <v>0</v>
      </c>
      <c r="AV48" s="12">
        <f t="shared" si="31"/>
        <v>22444.98</v>
      </c>
      <c r="AW48" s="12" t="str">
        <f t="shared" si="32"/>
        <v xml:space="preserve"> </v>
      </c>
      <c r="AX48" s="241"/>
      <c r="AY48" s="242"/>
      <c r="AZ48" s="241"/>
      <c r="BA48" s="241"/>
      <c r="BB48" s="243"/>
      <c r="BC48" s="242"/>
      <c r="BD48" s="242"/>
      <c r="BE48" s="241">
        <v>0</v>
      </c>
      <c r="BF48" s="241">
        <v>0</v>
      </c>
      <c r="BG48" s="241">
        <v>0</v>
      </c>
      <c r="BH48" s="241">
        <v>0</v>
      </c>
      <c r="BI48" s="241">
        <v>0</v>
      </c>
      <c r="BJ48" s="241">
        <v>0</v>
      </c>
      <c r="BK48" s="241">
        <v>0</v>
      </c>
      <c r="BL48" s="241"/>
      <c r="BM48" s="241">
        <v>1</v>
      </c>
      <c r="BN48" s="241">
        <v>0</v>
      </c>
      <c r="BO48" s="241">
        <v>0</v>
      </c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>
        <v>0</v>
      </c>
      <c r="CE48" s="241">
        <v>0</v>
      </c>
      <c r="CF48" s="241">
        <v>0</v>
      </c>
      <c r="CG48" s="241">
        <v>0</v>
      </c>
      <c r="CH48" s="241">
        <v>0</v>
      </c>
      <c r="CI48" s="246" t="s">
        <v>633</v>
      </c>
      <c r="CJ48" s="247">
        <v>22444.98</v>
      </c>
      <c r="CK48" s="247">
        <v>22444.98</v>
      </c>
      <c r="CL48" s="247">
        <v>0</v>
      </c>
      <c r="CM48" s="247">
        <v>0</v>
      </c>
    </row>
    <row r="49" spans="1:91" x14ac:dyDescent="0.25">
      <c r="A49" s="231" t="s">
        <v>721</v>
      </c>
      <c r="B49" s="232" t="s">
        <v>722</v>
      </c>
      <c r="C49" s="232" t="s">
        <v>642</v>
      </c>
      <c r="D49" s="233"/>
      <c r="E49" s="234">
        <v>73720</v>
      </c>
      <c r="F49" s="235">
        <v>73720</v>
      </c>
      <c r="G49" s="236"/>
      <c r="H49" s="104"/>
      <c r="I49" s="237">
        <f t="shared" si="11"/>
        <v>73720</v>
      </c>
      <c r="J49" s="238"/>
      <c r="K49" s="239"/>
      <c r="L49" s="8">
        <v>55409.63</v>
      </c>
      <c r="M49" s="240">
        <f t="shared" si="12"/>
        <v>55409.63</v>
      </c>
      <c r="N49" s="71"/>
      <c r="O49" s="100"/>
      <c r="P49" s="9">
        <f t="shared" si="13"/>
        <v>18310.370000000003</v>
      </c>
      <c r="Q49" s="9">
        <f t="shared" si="14"/>
        <v>0</v>
      </c>
      <c r="R49" s="9">
        <f t="shared" si="15"/>
        <v>18310.370000000003</v>
      </c>
      <c r="S49" s="152"/>
      <c r="T49" s="10"/>
      <c r="U49" s="23">
        <f t="shared" si="16"/>
        <v>0.49987574362073889</v>
      </c>
      <c r="V49" s="11">
        <f t="shared" si="17"/>
        <v>36850.839819720873</v>
      </c>
      <c r="W49" s="11" t="str">
        <f t="shared" ca="1" si="18"/>
        <v/>
      </c>
      <c r="X49" s="8">
        <v>27697.93</v>
      </c>
      <c r="Y49" s="9">
        <f t="shared" ca="1" si="19"/>
        <v>0</v>
      </c>
      <c r="Z49" s="70">
        <f t="shared" ca="1" si="20"/>
        <v>0</v>
      </c>
      <c r="AA49" s="71"/>
      <c r="AB49" s="108"/>
      <c r="AC49" s="9">
        <f t="shared" si="21"/>
        <v>0</v>
      </c>
      <c r="AD49" s="9">
        <f t="shared" ca="1" si="22"/>
        <v>0</v>
      </c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 t="str">
        <f t="shared" ca="1" si="24"/>
        <v/>
      </c>
      <c r="AM49" s="8">
        <v>27697.93</v>
      </c>
      <c r="AN49" s="9" t="str">
        <f t="shared" ca="1" si="26"/>
        <v/>
      </c>
      <c r="AO49" s="9" t="str">
        <f t="shared" ca="1" si="27"/>
        <v/>
      </c>
      <c r="AP49" s="10"/>
      <c r="AQ49" s="25" t="str">
        <f t="shared" ca="1" si="28"/>
        <v/>
      </c>
      <c r="AR49" s="25">
        <f t="shared" si="29"/>
        <v>27711.699999999997</v>
      </c>
      <c r="AS49" s="25" t="str">
        <f t="shared" ca="1" si="30"/>
        <v/>
      </c>
      <c r="AT49" s="10"/>
      <c r="AU49" s="12">
        <v>71100</v>
      </c>
      <c r="AV49" s="12" t="str">
        <f t="shared" ca="1" si="31"/>
        <v/>
      </c>
      <c r="AW49" s="12" t="str">
        <f t="shared" ca="1" si="32"/>
        <v/>
      </c>
      <c r="AX49" s="241"/>
      <c r="AY49" s="242"/>
      <c r="AZ49" s="241"/>
      <c r="BA49" s="241"/>
      <c r="BB49" s="243"/>
      <c r="BC49" s="242"/>
      <c r="BD49" s="242"/>
      <c r="BE49" s="241">
        <v>0</v>
      </c>
      <c r="BF49" s="241">
        <v>0</v>
      </c>
      <c r="BG49" s="241">
        <v>0</v>
      </c>
      <c r="BH49" s="241">
        <v>0</v>
      </c>
      <c r="BI49" s="241">
        <v>0</v>
      </c>
      <c r="BJ49" s="241">
        <v>0</v>
      </c>
      <c r="BK49" s="241">
        <v>0</v>
      </c>
      <c r="BL49" s="241"/>
      <c r="BM49" s="241">
        <v>1</v>
      </c>
      <c r="BN49" s="241">
        <v>0</v>
      </c>
      <c r="BO49" s="241">
        <v>0</v>
      </c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>
        <v>0</v>
      </c>
      <c r="CE49" s="241">
        <v>0</v>
      </c>
      <c r="CF49" s="241">
        <v>0</v>
      </c>
      <c r="CG49" s="241">
        <v>0</v>
      </c>
      <c r="CH49" s="241">
        <v>0</v>
      </c>
      <c r="CI49" s="246" t="s">
        <v>633</v>
      </c>
      <c r="CJ49" s="247">
        <v>27697.93</v>
      </c>
      <c r="CK49" s="247">
        <v>27697.93</v>
      </c>
      <c r="CL49" s="247">
        <v>71100</v>
      </c>
      <c r="CM49" s="247">
        <v>0</v>
      </c>
    </row>
    <row r="50" spans="1:91" x14ac:dyDescent="0.25">
      <c r="A50" s="231" t="s">
        <v>723</v>
      </c>
      <c r="B50" s="232" t="s">
        <v>724</v>
      </c>
      <c r="C50" s="232" t="s">
        <v>642</v>
      </c>
      <c r="D50" s="233"/>
      <c r="E50" s="234">
        <v>39500</v>
      </c>
      <c r="F50" s="235">
        <v>39500</v>
      </c>
      <c r="G50" s="236"/>
      <c r="H50" s="104"/>
      <c r="I50" s="237">
        <f t="shared" si="11"/>
        <v>39500</v>
      </c>
      <c r="J50" s="238"/>
      <c r="K50" s="239"/>
      <c r="L50" s="8">
        <v>25721.040000000001</v>
      </c>
      <c r="M50" s="240">
        <f t="shared" si="12"/>
        <v>25721.040000000001</v>
      </c>
      <c r="N50" s="71"/>
      <c r="O50" s="100"/>
      <c r="P50" s="9">
        <f t="shared" si="13"/>
        <v>13778.96</v>
      </c>
      <c r="Q50" s="9">
        <f t="shared" si="14"/>
        <v>0</v>
      </c>
      <c r="R50" s="9">
        <f t="shared" si="15"/>
        <v>13778.96</v>
      </c>
      <c r="S50" s="152"/>
      <c r="T50" s="10"/>
      <c r="U50" s="23">
        <f t="shared" si="16"/>
        <v>0.69045341867980459</v>
      </c>
      <c r="V50" s="11">
        <f t="shared" si="17"/>
        <v>27272.910037852282</v>
      </c>
      <c r="W50" s="11" t="str">
        <f t="shared" ca="1" si="18"/>
        <v/>
      </c>
      <c r="X50" s="8">
        <v>17759.18</v>
      </c>
      <c r="Y50" s="9">
        <f t="shared" ca="1" si="19"/>
        <v>0</v>
      </c>
      <c r="Z50" s="70">
        <f t="shared" ca="1" si="20"/>
        <v>0</v>
      </c>
      <c r="AA50" s="71"/>
      <c r="AB50" s="108"/>
      <c r="AC50" s="9">
        <f t="shared" si="21"/>
        <v>0</v>
      </c>
      <c r="AD50" s="9">
        <f t="shared" ca="1" si="22"/>
        <v>0</v>
      </c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 t="str">
        <f t="shared" ca="1" si="24"/>
        <v/>
      </c>
      <c r="AM50" s="8">
        <v>17759.18</v>
      </c>
      <c r="AN50" s="9" t="str">
        <f t="shared" ca="1" si="26"/>
        <v/>
      </c>
      <c r="AO50" s="9" t="str">
        <f t="shared" ca="1" si="27"/>
        <v/>
      </c>
      <c r="AP50" s="10"/>
      <c r="AQ50" s="25" t="str">
        <f t="shared" ca="1" si="28"/>
        <v/>
      </c>
      <c r="AR50" s="25">
        <f t="shared" si="29"/>
        <v>7961.8600000000006</v>
      </c>
      <c r="AS50" s="25" t="str">
        <f t="shared" ca="1" si="30"/>
        <v/>
      </c>
      <c r="AT50" s="10"/>
      <c r="AU50" s="12">
        <v>34000</v>
      </c>
      <c r="AV50" s="12" t="str">
        <f t="shared" ca="1" si="31"/>
        <v/>
      </c>
      <c r="AW50" s="12" t="str">
        <f t="shared" ca="1" si="32"/>
        <v/>
      </c>
      <c r="AX50" s="241"/>
      <c r="AY50" s="242"/>
      <c r="AZ50" s="241"/>
      <c r="BA50" s="241"/>
      <c r="BB50" s="243"/>
      <c r="BC50" s="242"/>
      <c r="BD50" s="242"/>
      <c r="BE50" s="241">
        <v>0</v>
      </c>
      <c r="BF50" s="241">
        <v>0</v>
      </c>
      <c r="BG50" s="241">
        <v>0</v>
      </c>
      <c r="BH50" s="241">
        <v>0</v>
      </c>
      <c r="BI50" s="241">
        <v>0</v>
      </c>
      <c r="BJ50" s="241">
        <v>0</v>
      </c>
      <c r="BK50" s="241">
        <v>0</v>
      </c>
      <c r="BL50" s="241"/>
      <c r="BM50" s="241">
        <v>1</v>
      </c>
      <c r="BN50" s="241">
        <v>0</v>
      </c>
      <c r="BO50" s="241">
        <v>0</v>
      </c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>
        <v>0</v>
      </c>
      <c r="CE50" s="241">
        <v>0</v>
      </c>
      <c r="CF50" s="241">
        <v>0</v>
      </c>
      <c r="CG50" s="241">
        <v>0</v>
      </c>
      <c r="CH50" s="241">
        <v>0</v>
      </c>
      <c r="CI50" s="246" t="s">
        <v>633</v>
      </c>
      <c r="CJ50" s="247">
        <v>17759.18</v>
      </c>
      <c r="CK50" s="247">
        <v>17759.18</v>
      </c>
      <c r="CL50" s="247">
        <v>34000</v>
      </c>
      <c r="CM50" s="247">
        <v>0</v>
      </c>
    </row>
    <row r="51" spans="1:91" x14ac:dyDescent="0.25">
      <c r="A51" s="231" t="s">
        <v>725</v>
      </c>
      <c r="B51" s="232" t="s">
        <v>726</v>
      </c>
      <c r="C51" s="232" t="s">
        <v>642</v>
      </c>
      <c r="D51" s="233"/>
      <c r="E51" s="234">
        <v>284781</v>
      </c>
      <c r="F51" s="235">
        <v>284781</v>
      </c>
      <c r="G51" s="236"/>
      <c r="H51" s="104"/>
      <c r="I51" s="237">
        <f t="shared" si="11"/>
        <v>284781</v>
      </c>
      <c r="J51" s="238"/>
      <c r="K51" s="239"/>
      <c r="L51" s="8">
        <v>189085.75</v>
      </c>
      <c r="M51" s="240">
        <f t="shared" si="12"/>
        <v>189085.75</v>
      </c>
      <c r="N51" s="71"/>
      <c r="O51" s="100"/>
      <c r="P51" s="9">
        <f t="shared" si="13"/>
        <v>95695.25</v>
      </c>
      <c r="Q51" s="9">
        <f t="shared" si="14"/>
        <v>0</v>
      </c>
      <c r="R51" s="9">
        <f t="shared" si="15"/>
        <v>95695.25</v>
      </c>
      <c r="S51" s="152"/>
      <c r="T51" s="10"/>
      <c r="U51" s="23">
        <f t="shared" si="16"/>
        <v>0.1909401422370538</v>
      </c>
      <c r="V51" s="11">
        <f t="shared" si="17"/>
        <v>54376.124646410419</v>
      </c>
      <c r="W51" s="11">
        <f t="shared" si="18"/>
        <v>36104.06</v>
      </c>
      <c r="X51" s="8">
        <v>36104.06</v>
      </c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>
        <f t="shared" si="24"/>
        <v>36104.06</v>
      </c>
      <c r="AM51" s="8">
        <v>36104.06</v>
      </c>
      <c r="AN51" s="9">
        <f t="shared" si="26"/>
        <v>0</v>
      </c>
      <c r="AO51" s="9">
        <f t="shared" si="27"/>
        <v>0</v>
      </c>
      <c r="AP51" s="10"/>
      <c r="AQ51" s="25">
        <f t="shared" si="28"/>
        <v>248676.94</v>
      </c>
      <c r="AR51" s="25">
        <f t="shared" si="29"/>
        <v>152981.69</v>
      </c>
      <c r="AS51" s="25">
        <f t="shared" si="30"/>
        <v>95695.25</v>
      </c>
      <c r="AT51" s="10"/>
      <c r="AU51" s="12">
        <v>50000</v>
      </c>
      <c r="AV51" s="12" t="str">
        <f t="shared" si="31"/>
        <v xml:space="preserve"> </v>
      </c>
      <c r="AW51" s="12">
        <f t="shared" si="32"/>
        <v>13895.940000000002</v>
      </c>
      <c r="AX51" s="241"/>
      <c r="AY51" s="242"/>
      <c r="AZ51" s="241"/>
      <c r="BA51" s="241"/>
      <c r="BB51" s="243"/>
      <c r="BC51" s="242"/>
      <c r="BD51" s="242"/>
      <c r="BE51" s="241">
        <v>0</v>
      </c>
      <c r="BF51" s="241">
        <v>0</v>
      </c>
      <c r="BG51" s="241">
        <v>0</v>
      </c>
      <c r="BH51" s="241">
        <v>0</v>
      </c>
      <c r="BI51" s="241">
        <v>0</v>
      </c>
      <c r="BJ51" s="241">
        <v>0</v>
      </c>
      <c r="BK51" s="241">
        <v>0</v>
      </c>
      <c r="BL51" s="241"/>
      <c r="BM51" s="241">
        <v>1</v>
      </c>
      <c r="BN51" s="241">
        <v>0</v>
      </c>
      <c r="BO51" s="241">
        <v>0</v>
      </c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>
        <v>0</v>
      </c>
      <c r="CE51" s="241">
        <v>0</v>
      </c>
      <c r="CF51" s="241">
        <v>0</v>
      </c>
      <c r="CG51" s="241">
        <v>0</v>
      </c>
      <c r="CH51" s="241">
        <v>0</v>
      </c>
      <c r="CI51" s="246" t="s">
        <v>633</v>
      </c>
      <c r="CJ51" s="247">
        <v>36104.06</v>
      </c>
      <c r="CK51" s="247">
        <v>36104.06</v>
      </c>
      <c r="CL51" s="247">
        <v>50000</v>
      </c>
      <c r="CM51" s="247">
        <v>0</v>
      </c>
    </row>
    <row r="52" spans="1:91" x14ac:dyDescent="0.25">
      <c r="A52" s="231" t="s">
        <v>727</v>
      </c>
      <c r="B52" s="232" t="s">
        <v>728</v>
      </c>
      <c r="C52" s="232" t="s">
        <v>642</v>
      </c>
      <c r="D52" s="233"/>
      <c r="E52" s="234">
        <v>2806283</v>
      </c>
      <c r="F52" s="235">
        <v>2806283</v>
      </c>
      <c r="G52" s="236"/>
      <c r="H52" s="104"/>
      <c r="I52" s="237">
        <f t="shared" si="11"/>
        <v>2806283</v>
      </c>
      <c r="J52" s="238"/>
      <c r="K52" s="239"/>
      <c r="L52" s="8">
        <v>4415337.29</v>
      </c>
      <c r="M52" s="240">
        <f t="shared" si="12"/>
        <v>4415337.29</v>
      </c>
      <c r="N52" s="71"/>
      <c r="O52" s="100"/>
      <c r="P52" s="9">
        <f t="shared" si="13"/>
        <v>-1609054.29</v>
      </c>
      <c r="Q52" s="9">
        <f t="shared" si="14"/>
        <v>0</v>
      </c>
      <c r="R52" s="9">
        <f t="shared" si="15"/>
        <v>-1609054.29</v>
      </c>
      <c r="S52" s="152"/>
      <c r="T52" s="10"/>
      <c r="U52" s="23">
        <f t="shared" si="16"/>
        <v>8.8222399426250861E-2</v>
      </c>
      <c r="V52" s="11">
        <f t="shared" si="17"/>
        <v>247577.01972909755</v>
      </c>
      <c r="W52" s="11">
        <f t="shared" si="18"/>
        <v>-1219522.6400000001</v>
      </c>
      <c r="X52" s="8">
        <v>389531.65</v>
      </c>
      <c r="Y52" s="9">
        <f t="shared" si="19"/>
        <v>-1609054.29</v>
      </c>
      <c r="Z52" s="70">
        <f t="shared" si="20"/>
        <v>-1609054.29</v>
      </c>
      <c r="AA52" s="71"/>
      <c r="AB52" s="108"/>
      <c r="AC52" s="9">
        <f t="shared" si="21"/>
        <v>0</v>
      </c>
      <c r="AD52" s="9">
        <f t="shared" si="22"/>
        <v>-1609054.29</v>
      </c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>
        <f t="shared" si="24"/>
        <v>-1219522.6400000001</v>
      </c>
      <c r="AM52" s="8">
        <v>389531.65</v>
      </c>
      <c r="AN52" s="9">
        <f t="shared" si="26"/>
        <v>-1609054.29</v>
      </c>
      <c r="AO52" s="9">
        <f t="shared" si="27"/>
        <v>-1609054.29</v>
      </c>
      <c r="AP52" s="10"/>
      <c r="AQ52" s="25">
        <f t="shared" si="28"/>
        <v>4025805.64</v>
      </c>
      <c r="AR52" s="25">
        <f t="shared" si="29"/>
        <v>4025805.64</v>
      </c>
      <c r="AS52" s="25">
        <f t="shared" si="30"/>
        <v>0</v>
      </c>
      <c r="AT52" s="10"/>
      <c r="AU52" s="12">
        <v>216500</v>
      </c>
      <c r="AV52" s="12" t="str">
        <f t="shared" si="31"/>
        <v xml:space="preserve"> </v>
      </c>
      <c r="AW52" s="12">
        <f t="shared" si="32"/>
        <v>1436022.6400000001</v>
      </c>
      <c r="AX52" s="241"/>
      <c r="AY52" s="242"/>
      <c r="AZ52" s="241"/>
      <c r="BA52" s="241"/>
      <c r="BB52" s="243"/>
      <c r="BC52" s="242"/>
      <c r="BD52" s="242"/>
      <c r="BE52" s="241">
        <v>0</v>
      </c>
      <c r="BF52" s="241">
        <v>0</v>
      </c>
      <c r="BG52" s="241">
        <v>0</v>
      </c>
      <c r="BH52" s="241">
        <v>0</v>
      </c>
      <c r="BI52" s="241">
        <v>0</v>
      </c>
      <c r="BJ52" s="241">
        <v>0</v>
      </c>
      <c r="BK52" s="241">
        <v>0</v>
      </c>
      <c r="BL52" s="241"/>
      <c r="BM52" s="241">
        <v>1</v>
      </c>
      <c r="BN52" s="241">
        <v>0</v>
      </c>
      <c r="BO52" s="241">
        <v>0</v>
      </c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>
        <v>0</v>
      </c>
      <c r="CE52" s="241">
        <v>0</v>
      </c>
      <c r="CF52" s="241">
        <v>0</v>
      </c>
      <c r="CG52" s="241">
        <v>0</v>
      </c>
      <c r="CH52" s="241">
        <v>0</v>
      </c>
      <c r="CI52" s="246" t="s">
        <v>633</v>
      </c>
      <c r="CJ52" s="247">
        <v>389531.65</v>
      </c>
      <c r="CK52" s="247">
        <v>389531.65</v>
      </c>
      <c r="CL52" s="247">
        <v>216500</v>
      </c>
      <c r="CM52" s="247">
        <v>0</v>
      </c>
    </row>
    <row r="53" spans="1:91" x14ac:dyDescent="0.25">
      <c r="A53" s="231" t="s">
        <v>729</v>
      </c>
      <c r="B53" s="232" t="s">
        <v>730</v>
      </c>
      <c r="C53" s="232" t="s">
        <v>642</v>
      </c>
      <c r="D53" s="233"/>
      <c r="E53" s="234">
        <v>53600</v>
      </c>
      <c r="F53" s="235">
        <v>53600</v>
      </c>
      <c r="G53" s="236"/>
      <c r="H53" s="104"/>
      <c r="I53" s="237">
        <f t="shared" si="11"/>
        <v>53600</v>
      </c>
      <c r="J53" s="238"/>
      <c r="K53" s="239"/>
      <c r="L53" s="8">
        <v>35373.64</v>
      </c>
      <c r="M53" s="240">
        <f t="shared" si="12"/>
        <v>35373.64</v>
      </c>
      <c r="N53" s="71"/>
      <c r="O53" s="100"/>
      <c r="P53" s="9">
        <f t="shared" si="13"/>
        <v>18226.36</v>
      </c>
      <c r="Q53" s="9">
        <f t="shared" si="14"/>
        <v>0</v>
      </c>
      <c r="R53" s="9">
        <f t="shared" si="15"/>
        <v>18226.36</v>
      </c>
      <c r="S53" s="152"/>
      <c r="T53" s="10"/>
      <c r="U53" s="23">
        <f t="shared" si="16"/>
        <v>0.10651490771093956</v>
      </c>
      <c r="V53" s="11">
        <f t="shared" si="17"/>
        <v>5709.1990533063608</v>
      </c>
      <c r="W53" s="11">
        <f t="shared" si="18"/>
        <v>3767.82</v>
      </c>
      <c r="X53" s="8">
        <v>3767.82</v>
      </c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>
        <f t="shared" si="24"/>
        <v>3767.82</v>
      </c>
      <c r="AM53" s="8">
        <v>3767.82</v>
      </c>
      <c r="AN53" s="9">
        <f t="shared" si="26"/>
        <v>0</v>
      </c>
      <c r="AO53" s="9">
        <f t="shared" si="27"/>
        <v>0</v>
      </c>
      <c r="AP53" s="10"/>
      <c r="AQ53" s="25">
        <f t="shared" si="28"/>
        <v>49832.18</v>
      </c>
      <c r="AR53" s="25">
        <f t="shared" si="29"/>
        <v>31605.82</v>
      </c>
      <c r="AS53" s="25">
        <f t="shared" si="30"/>
        <v>18226.36</v>
      </c>
      <c r="AT53" s="10"/>
      <c r="AU53" s="12">
        <v>0</v>
      </c>
      <c r="AV53" s="12">
        <f t="shared" si="31"/>
        <v>3767.82</v>
      </c>
      <c r="AW53" s="12" t="str">
        <f t="shared" si="32"/>
        <v xml:space="preserve"> </v>
      </c>
      <c r="AX53" s="241"/>
      <c r="AY53" s="242"/>
      <c r="AZ53" s="241"/>
      <c r="BA53" s="241"/>
      <c r="BB53" s="243"/>
      <c r="BC53" s="242"/>
      <c r="BD53" s="242"/>
      <c r="BE53" s="241">
        <v>0</v>
      </c>
      <c r="BF53" s="241">
        <v>0</v>
      </c>
      <c r="BG53" s="241">
        <v>0</v>
      </c>
      <c r="BH53" s="241">
        <v>0</v>
      </c>
      <c r="BI53" s="241">
        <v>0</v>
      </c>
      <c r="BJ53" s="241">
        <v>0</v>
      </c>
      <c r="BK53" s="241">
        <v>0</v>
      </c>
      <c r="BL53" s="241"/>
      <c r="BM53" s="241">
        <v>1</v>
      </c>
      <c r="BN53" s="241">
        <v>0</v>
      </c>
      <c r="BO53" s="241">
        <v>0</v>
      </c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>
        <v>0</v>
      </c>
      <c r="CE53" s="241">
        <v>0</v>
      </c>
      <c r="CF53" s="241">
        <v>0</v>
      </c>
      <c r="CG53" s="241">
        <v>0</v>
      </c>
      <c r="CH53" s="241">
        <v>0</v>
      </c>
      <c r="CI53" s="246" t="s">
        <v>633</v>
      </c>
      <c r="CJ53" s="247">
        <v>3767.82</v>
      </c>
      <c r="CK53" s="247">
        <v>3767.82</v>
      </c>
      <c r="CL53" s="247">
        <v>0</v>
      </c>
      <c r="CM53" s="247">
        <v>0</v>
      </c>
    </row>
    <row r="54" spans="1:91" x14ac:dyDescent="0.25">
      <c r="A54" s="231" t="s">
        <v>731</v>
      </c>
      <c r="B54" s="232" t="s">
        <v>732</v>
      </c>
      <c r="C54" s="232" t="s">
        <v>642</v>
      </c>
      <c r="D54" s="233"/>
      <c r="E54" s="234">
        <v>1295000</v>
      </c>
      <c r="F54" s="235">
        <v>1295000</v>
      </c>
      <c r="G54" s="236"/>
      <c r="H54" s="104"/>
      <c r="I54" s="237">
        <f t="shared" si="11"/>
        <v>1295000</v>
      </c>
      <c r="J54" s="238"/>
      <c r="K54" s="239"/>
      <c r="L54" s="8">
        <v>1129629.68</v>
      </c>
      <c r="M54" s="240">
        <f t="shared" si="12"/>
        <v>1129629.68</v>
      </c>
      <c r="N54" s="71"/>
      <c r="O54" s="100"/>
      <c r="P54" s="9">
        <f t="shared" si="13"/>
        <v>165370.32000000007</v>
      </c>
      <c r="Q54" s="9">
        <f t="shared" si="14"/>
        <v>0</v>
      </c>
      <c r="R54" s="9">
        <f t="shared" si="15"/>
        <v>165370.32000000007</v>
      </c>
      <c r="S54" s="152"/>
      <c r="T54" s="10"/>
      <c r="U54" s="23">
        <f t="shared" si="16"/>
        <v>4.4793998330497124E-2</v>
      </c>
      <c r="V54" s="11">
        <f t="shared" si="17"/>
        <v>58008.227837993778</v>
      </c>
      <c r="W54" s="11">
        <f t="shared" si="18"/>
        <v>50600.63</v>
      </c>
      <c r="X54" s="8">
        <v>50600.63</v>
      </c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>
        <f t="shared" si="24"/>
        <v>50600.63</v>
      </c>
      <c r="AM54" s="8">
        <v>50600.63</v>
      </c>
      <c r="AN54" s="9">
        <f t="shared" si="26"/>
        <v>0</v>
      </c>
      <c r="AO54" s="9">
        <f t="shared" si="27"/>
        <v>0</v>
      </c>
      <c r="AP54" s="10"/>
      <c r="AQ54" s="25">
        <f t="shared" si="28"/>
        <v>1244399.3700000001</v>
      </c>
      <c r="AR54" s="25">
        <f t="shared" si="29"/>
        <v>1079029.05</v>
      </c>
      <c r="AS54" s="25">
        <f t="shared" si="30"/>
        <v>165370.32000000007</v>
      </c>
      <c r="AT54" s="10"/>
      <c r="AU54" s="12">
        <v>0</v>
      </c>
      <c r="AV54" s="12">
        <f t="shared" si="31"/>
        <v>50600.63</v>
      </c>
      <c r="AW54" s="12" t="str">
        <f t="shared" si="32"/>
        <v xml:space="preserve"> </v>
      </c>
      <c r="AX54" s="241"/>
      <c r="AY54" s="242"/>
      <c r="AZ54" s="241"/>
      <c r="BA54" s="241"/>
      <c r="BB54" s="243"/>
      <c r="BC54" s="242"/>
      <c r="BD54" s="242"/>
      <c r="BE54" s="241">
        <v>0</v>
      </c>
      <c r="BF54" s="241">
        <v>0</v>
      </c>
      <c r="BG54" s="241">
        <v>0</v>
      </c>
      <c r="BH54" s="241">
        <v>0</v>
      </c>
      <c r="BI54" s="241">
        <v>0</v>
      </c>
      <c r="BJ54" s="241">
        <v>0</v>
      </c>
      <c r="BK54" s="241">
        <v>0</v>
      </c>
      <c r="BL54" s="241"/>
      <c r="BM54" s="241">
        <v>1</v>
      </c>
      <c r="BN54" s="241">
        <v>0</v>
      </c>
      <c r="BO54" s="241">
        <v>0</v>
      </c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>
        <v>0</v>
      </c>
      <c r="CE54" s="241">
        <v>0</v>
      </c>
      <c r="CF54" s="241">
        <v>0</v>
      </c>
      <c r="CG54" s="241">
        <v>0</v>
      </c>
      <c r="CH54" s="241">
        <v>0</v>
      </c>
      <c r="CI54" s="246" t="s">
        <v>633</v>
      </c>
      <c r="CJ54" s="247">
        <v>50600.63</v>
      </c>
      <c r="CK54" s="247">
        <v>50600.63</v>
      </c>
      <c r="CL54" s="247">
        <v>0</v>
      </c>
      <c r="CM54" s="247">
        <v>0</v>
      </c>
    </row>
    <row r="55" spans="1:91" x14ac:dyDescent="0.25">
      <c r="A55" s="231" t="s">
        <v>733</v>
      </c>
      <c r="B55" s="232" t="s">
        <v>734</v>
      </c>
      <c r="C55" s="232" t="s">
        <v>642</v>
      </c>
      <c r="D55" s="233"/>
      <c r="E55" s="234">
        <v>129000</v>
      </c>
      <c r="F55" s="235">
        <v>129000</v>
      </c>
      <c r="G55" s="236"/>
      <c r="H55" s="104"/>
      <c r="I55" s="237">
        <f t="shared" si="11"/>
        <v>129000</v>
      </c>
      <c r="J55" s="238"/>
      <c r="K55" s="239"/>
      <c r="L55" s="8">
        <v>97782.56</v>
      </c>
      <c r="M55" s="240">
        <f t="shared" si="12"/>
        <v>97782.56</v>
      </c>
      <c r="N55" s="71"/>
      <c r="O55" s="100"/>
      <c r="P55" s="9">
        <f t="shared" si="13"/>
        <v>31217.440000000002</v>
      </c>
      <c r="Q55" s="9">
        <f t="shared" si="14"/>
        <v>0</v>
      </c>
      <c r="R55" s="9">
        <f t="shared" si="15"/>
        <v>31217.440000000002</v>
      </c>
      <c r="S55" s="152"/>
      <c r="T55" s="10"/>
      <c r="U55" s="23">
        <f t="shared" si="16"/>
        <v>0.3863728869442567</v>
      </c>
      <c r="V55" s="11">
        <f t="shared" si="17"/>
        <v>49842.102415809117</v>
      </c>
      <c r="W55" s="11" t="str">
        <f t="shared" ca="1" si="18"/>
        <v/>
      </c>
      <c r="X55" s="8">
        <v>37780.53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 t="str">
        <f t="shared" ca="1" si="24"/>
        <v/>
      </c>
      <c r="AM55" s="8">
        <v>37780.53</v>
      </c>
      <c r="AN55" s="9" t="str">
        <f t="shared" ca="1" si="26"/>
        <v/>
      </c>
      <c r="AO55" s="9" t="str">
        <f t="shared" ca="1" si="27"/>
        <v/>
      </c>
      <c r="AP55" s="10"/>
      <c r="AQ55" s="25" t="str">
        <f t="shared" ca="1" si="28"/>
        <v/>
      </c>
      <c r="AR55" s="25">
        <f t="shared" si="29"/>
        <v>60002.03</v>
      </c>
      <c r="AS55" s="25" t="str">
        <f t="shared" ca="1" si="30"/>
        <v/>
      </c>
      <c r="AT55" s="10"/>
      <c r="AU55" s="12">
        <v>124000</v>
      </c>
      <c r="AV55" s="12" t="str">
        <f t="shared" ca="1" si="31"/>
        <v/>
      </c>
      <c r="AW55" s="12" t="str">
        <f t="shared" ca="1" si="32"/>
        <v/>
      </c>
      <c r="AX55" s="241"/>
      <c r="AY55" s="242"/>
      <c r="AZ55" s="241"/>
      <c r="BA55" s="241"/>
      <c r="BB55" s="243"/>
      <c r="BC55" s="242"/>
      <c r="BD55" s="242"/>
      <c r="BE55" s="241">
        <v>0</v>
      </c>
      <c r="BF55" s="241">
        <v>0</v>
      </c>
      <c r="BG55" s="241">
        <v>0</v>
      </c>
      <c r="BH55" s="241">
        <v>0</v>
      </c>
      <c r="BI55" s="241">
        <v>0</v>
      </c>
      <c r="BJ55" s="241">
        <v>0</v>
      </c>
      <c r="BK55" s="241">
        <v>0</v>
      </c>
      <c r="BL55" s="241"/>
      <c r="BM55" s="241">
        <v>1</v>
      </c>
      <c r="BN55" s="241">
        <v>0</v>
      </c>
      <c r="BO55" s="241">
        <v>0</v>
      </c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>
        <v>0</v>
      </c>
      <c r="CE55" s="241">
        <v>0</v>
      </c>
      <c r="CF55" s="241">
        <v>0</v>
      </c>
      <c r="CG55" s="241">
        <v>0</v>
      </c>
      <c r="CH55" s="241">
        <v>0</v>
      </c>
      <c r="CI55" s="246" t="s">
        <v>633</v>
      </c>
      <c r="CJ55" s="247">
        <v>37780.53</v>
      </c>
      <c r="CK55" s="247">
        <v>37780.53</v>
      </c>
      <c r="CL55" s="247">
        <v>124000</v>
      </c>
      <c r="CM55" s="247">
        <v>0</v>
      </c>
    </row>
    <row r="56" spans="1:91" x14ac:dyDescent="0.25">
      <c r="A56" s="231" t="s">
        <v>735</v>
      </c>
      <c r="B56" s="232" t="s">
        <v>736</v>
      </c>
      <c r="C56" s="232" t="s">
        <v>642</v>
      </c>
      <c r="D56" s="233"/>
      <c r="E56" s="234">
        <v>872500</v>
      </c>
      <c r="F56" s="235">
        <v>872500</v>
      </c>
      <c r="G56" s="236"/>
      <c r="H56" s="104"/>
      <c r="I56" s="237">
        <f t="shared" si="11"/>
        <v>872500</v>
      </c>
      <c r="J56" s="238"/>
      <c r="K56" s="239"/>
      <c r="L56" s="8">
        <v>692690.12</v>
      </c>
      <c r="M56" s="240">
        <f t="shared" si="12"/>
        <v>692690.12</v>
      </c>
      <c r="N56" s="71"/>
      <c r="O56" s="100"/>
      <c r="P56" s="9">
        <f t="shared" si="13"/>
        <v>179809.88</v>
      </c>
      <c r="Q56" s="9">
        <f t="shared" si="14"/>
        <v>0</v>
      </c>
      <c r="R56" s="9">
        <f t="shared" si="15"/>
        <v>179809.88</v>
      </c>
      <c r="S56" s="152"/>
      <c r="T56" s="10"/>
      <c r="U56" s="23">
        <f t="shared" si="16"/>
        <v>5.5733796232000539E-2</v>
      </c>
      <c r="V56" s="11">
        <f t="shared" si="17"/>
        <v>48627.73721242047</v>
      </c>
      <c r="W56" s="11">
        <f t="shared" si="18"/>
        <v>38606.25</v>
      </c>
      <c r="X56" s="8">
        <v>38606.25</v>
      </c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>
        <f t="shared" si="24"/>
        <v>38606.25</v>
      </c>
      <c r="AM56" s="8">
        <v>38606.25</v>
      </c>
      <c r="AN56" s="9">
        <f t="shared" si="26"/>
        <v>0</v>
      </c>
      <c r="AO56" s="9">
        <f t="shared" si="27"/>
        <v>0</v>
      </c>
      <c r="AP56" s="10"/>
      <c r="AQ56" s="25">
        <f t="shared" si="28"/>
        <v>833893.75</v>
      </c>
      <c r="AR56" s="25">
        <f t="shared" si="29"/>
        <v>654083.87</v>
      </c>
      <c r="AS56" s="25">
        <f t="shared" si="30"/>
        <v>179809.88</v>
      </c>
      <c r="AT56" s="10"/>
      <c r="AU56" s="12">
        <v>0</v>
      </c>
      <c r="AV56" s="12">
        <f t="shared" si="31"/>
        <v>38606.25</v>
      </c>
      <c r="AW56" s="12" t="str">
        <f t="shared" si="32"/>
        <v xml:space="preserve"> </v>
      </c>
      <c r="AX56" s="241"/>
      <c r="AY56" s="242"/>
      <c r="AZ56" s="241"/>
      <c r="BA56" s="241"/>
      <c r="BB56" s="243"/>
      <c r="BC56" s="242"/>
      <c r="BD56" s="242"/>
      <c r="BE56" s="241">
        <v>0</v>
      </c>
      <c r="BF56" s="241">
        <v>0</v>
      </c>
      <c r="BG56" s="241">
        <v>0</v>
      </c>
      <c r="BH56" s="241">
        <v>0</v>
      </c>
      <c r="BI56" s="241">
        <v>0</v>
      </c>
      <c r="BJ56" s="241">
        <v>0</v>
      </c>
      <c r="BK56" s="241">
        <v>0</v>
      </c>
      <c r="BL56" s="241"/>
      <c r="BM56" s="241">
        <v>1</v>
      </c>
      <c r="BN56" s="241">
        <v>0</v>
      </c>
      <c r="BO56" s="241">
        <v>0</v>
      </c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>
        <v>0</v>
      </c>
      <c r="CE56" s="241">
        <v>0</v>
      </c>
      <c r="CF56" s="241">
        <v>0</v>
      </c>
      <c r="CG56" s="241">
        <v>0</v>
      </c>
      <c r="CH56" s="241">
        <v>0</v>
      </c>
      <c r="CI56" s="246" t="s">
        <v>633</v>
      </c>
      <c r="CJ56" s="247">
        <v>38606.25</v>
      </c>
      <c r="CK56" s="247">
        <v>38606.25</v>
      </c>
      <c r="CL56" s="247">
        <v>0</v>
      </c>
      <c r="CM56" s="247">
        <v>0</v>
      </c>
    </row>
    <row r="57" spans="1:91" x14ac:dyDescent="0.25">
      <c r="A57" s="231" t="s">
        <v>737</v>
      </c>
      <c r="B57" s="232" t="s">
        <v>738</v>
      </c>
      <c r="C57" s="232" t="s">
        <v>642</v>
      </c>
      <c r="D57" s="233"/>
      <c r="E57" s="234">
        <v>88815</v>
      </c>
      <c r="F57" s="235">
        <v>88815</v>
      </c>
      <c r="G57" s="236"/>
      <c r="H57" s="104"/>
      <c r="I57" s="237">
        <f t="shared" si="11"/>
        <v>88815</v>
      </c>
      <c r="J57" s="238"/>
      <c r="K57" s="239"/>
      <c r="L57" s="8">
        <v>66236.5</v>
      </c>
      <c r="M57" s="240">
        <f t="shared" si="12"/>
        <v>66236.5</v>
      </c>
      <c r="N57" s="71"/>
      <c r="O57" s="100"/>
      <c r="P57" s="9">
        <f t="shared" si="13"/>
        <v>22578.5</v>
      </c>
      <c r="Q57" s="9">
        <f t="shared" si="14"/>
        <v>0</v>
      </c>
      <c r="R57" s="9">
        <f t="shared" si="15"/>
        <v>22578.5</v>
      </c>
      <c r="S57" s="152"/>
      <c r="T57" s="10"/>
      <c r="U57" s="23">
        <f t="shared" si="16"/>
        <v>0.71274116235006379</v>
      </c>
      <c r="V57" s="11">
        <f t="shared" si="17"/>
        <v>63302.106334120916</v>
      </c>
      <c r="W57" s="11" t="str">
        <f t="shared" ca="1" si="18"/>
        <v/>
      </c>
      <c r="X57" s="8">
        <v>47209.48</v>
      </c>
      <c r="Y57" s="9">
        <f t="shared" ca="1" si="19"/>
        <v>0</v>
      </c>
      <c r="Z57" s="70">
        <f t="shared" ca="1" si="20"/>
        <v>0</v>
      </c>
      <c r="AA57" s="71"/>
      <c r="AB57" s="108"/>
      <c r="AC57" s="9">
        <f t="shared" si="21"/>
        <v>0</v>
      </c>
      <c r="AD57" s="9">
        <f t="shared" ca="1" si="22"/>
        <v>0</v>
      </c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 t="str">
        <f t="shared" ca="1" si="24"/>
        <v/>
      </c>
      <c r="AM57" s="8">
        <v>47209.48</v>
      </c>
      <c r="AN57" s="9" t="str">
        <f t="shared" ca="1" si="26"/>
        <v/>
      </c>
      <c r="AO57" s="9" t="str">
        <f t="shared" ca="1" si="27"/>
        <v/>
      </c>
      <c r="AP57" s="10"/>
      <c r="AQ57" s="25" t="str">
        <f t="shared" ca="1" si="28"/>
        <v/>
      </c>
      <c r="AR57" s="25">
        <f t="shared" si="29"/>
        <v>19027.019999999997</v>
      </c>
      <c r="AS57" s="25" t="str">
        <f t="shared" ca="1" si="30"/>
        <v/>
      </c>
      <c r="AT57" s="10"/>
      <c r="AU57" s="12">
        <v>88815</v>
      </c>
      <c r="AV57" s="12" t="str">
        <f t="shared" ca="1" si="31"/>
        <v/>
      </c>
      <c r="AW57" s="12" t="str">
        <f t="shared" ca="1" si="32"/>
        <v/>
      </c>
      <c r="AX57" s="241"/>
      <c r="AY57" s="242"/>
      <c r="AZ57" s="241"/>
      <c r="BA57" s="241"/>
      <c r="BB57" s="243"/>
      <c r="BC57" s="242"/>
      <c r="BD57" s="242"/>
      <c r="BE57" s="241">
        <v>0</v>
      </c>
      <c r="BF57" s="241">
        <v>0</v>
      </c>
      <c r="BG57" s="241">
        <v>0</v>
      </c>
      <c r="BH57" s="241">
        <v>0</v>
      </c>
      <c r="BI57" s="241">
        <v>0</v>
      </c>
      <c r="BJ57" s="241">
        <v>0</v>
      </c>
      <c r="BK57" s="241">
        <v>0</v>
      </c>
      <c r="BL57" s="241"/>
      <c r="BM57" s="241">
        <v>1</v>
      </c>
      <c r="BN57" s="241">
        <v>0</v>
      </c>
      <c r="BO57" s="241">
        <v>0</v>
      </c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>
        <v>0</v>
      </c>
      <c r="CE57" s="241">
        <v>0</v>
      </c>
      <c r="CF57" s="241">
        <v>0</v>
      </c>
      <c r="CG57" s="241">
        <v>0</v>
      </c>
      <c r="CH57" s="241">
        <v>0</v>
      </c>
      <c r="CI57" s="246" t="s">
        <v>633</v>
      </c>
      <c r="CJ57" s="247">
        <v>47209.48</v>
      </c>
      <c r="CK57" s="247">
        <v>47209.48</v>
      </c>
      <c r="CL57" s="247">
        <v>88815</v>
      </c>
      <c r="CM57" s="247">
        <v>0</v>
      </c>
    </row>
    <row r="58" spans="1:91" x14ac:dyDescent="0.25">
      <c r="A58" s="231" t="s">
        <v>739</v>
      </c>
      <c r="B58" s="232" t="s">
        <v>740</v>
      </c>
      <c r="C58" s="232" t="s">
        <v>642</v>
      </c>
      <c r="D58" s="233"/>
      <c r="E58" s="234">
        <v>1500000</v>
      </c>
      <c r="F58" s="235">
        <v>1500000</v>
      </c>
      <c r="G58" s="236"/>
      <c r="H58" s="104"/>
      <c r="I58" s="237">
        <f t="shared" si="11"/>
        <v>1500000</v>
      </c>
      <c r="J58" s="238"/>
      <c r="K58" s="239"/>
      <c r="L58" s="8">
        <v>1341418.44</v>
      </c>
      <c r="M58" s="240">
        <f t="shared" si="12"/>
        <v>1341418.44</v>
      </c>
      <c r="N58" s="71"/>
      <c r="O58" s="100"/>
      <c r="P58" s="9">
        <f t="shared" si="13"/>
        <v>158581.56000000006</v>
      </c>
      <c r="Q58" s="9">
        <f t="shared" si="14"/>
        <v>0</v>
      </c>
      <c r="R58" s="9">
        <f t="shared" si="15"/>
        <v>158581.56000000006</v>
      </c>
      <c r="S58" s="152"/>
      <c r="T58" s="10"/>
      <c r="U58" s="23">
        <f t="shared" si="16"/>
        <v>2.2857103410625548E-2</v>
      </c>
      <c r="V58" s="11">
        <f t="shared" si="17"/>
        <v>34285.655115938323</v>
      </c>
      <c r="W58" s="11">
        <f t="shared" si="18"/>
        <v>30660.94</v>
      </c>
      <c r="X58" s="8">
        <v>30660.94</v>
      </c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>
        <f t="shared" si="24"/>
        <v>30660.94</v>
      </c>
      <c r="AM58" s="8">
        <v>30660.94</v>
      </c>
      <c r="AN58" s="9">
        <f t="shared" si="26"/>
        <v>0</v>
      </c>
      <c r="AO58" s="9">
        <f t="shared" si="27"/>
        <v>0</v>
      </c>
      <c r="AP58" s="10"/>
      <c r="AQ58" s="25">
        <f t="shared" si="28"/>
        <v>1469339.06</v>
      </c>
      <c r="AR58" s="25">
        <f t="shared" si="29"/>
        <v>1310757.5</v>
      </c>
      <c r="AS58" s="25">
        <f t="shared" si="30"/>
        <v>158581.56000000006</v>
      </c>
      <c r="AT58" s="10"/>
      <c r="AU58" s="12">
        <v>0</v>
      </c>
      <c r="AV58" s="12">
        <f t="shared" si="31"/>
        <v>30660.94</v>
      </c>
      <c r="AW58" s="12" t="str">
        <f t="shared" si="32"/>
        <v xml:space="preserve"> </v>
      </c>
      <c r="AX58" s="241"/>
      <c r="AY58" s="242"/>
      <c r="AZ58" s="241"/>
      <c r="BA58" s="241"/>
      <c r="BB58" s="243"/>
      <c r="BC58" s="242"/>
      <c r="BD58" s="242"/>
      <c r="BE58" s="241">
        <v>0</v>
      </c>
      <c r="BF58" s="241">
        <v>0</v>
      </c>
      <c r="BG58" s="241">
        <v>0</v>
      </c>
      <c r="BH58" s="241">
        <v>0</v>
      </c>
      <c r="BI58" s="241">
        <v>0</v>
      </c>
      <c r="BJ58" s="241">
        <v>0</v>
      </c>
      <c r="BK58" s="241">
        <v>0</v>
      </c>
      <c r="BL58" s="241"/>
      <c r="BM58" s="241">
        <v>1</v>
      </c>
      <c r="BN58" s="241">
        <v>0</v>
      </c>
      <c r="BO58" s="241">
        <v>0</v>
      </c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>
        <v>0</v>
      </c>
      <c r="CE58" s="241">
        <v>0</v>
      </c>
      <c r="CF58" s="241">
        <v>0</v>
      </c>
      <c r="CG58" s="241">
        <v>0</v>
      </c>
      <c r="CH58" s="241">
        <v>0</v>
      </c>
      <c r="CI58" s="246" t="s">
        <v>633</v>
      </c>
      <c r="CJ58" s="247">
        <v>30660.94</v>
      </c>
      <c r="CK58" s="247">
        <v>30660.94</v>
      </c>
      <c r="CL58" s="247">
        <v>0</v>
      </c>
      <c r="CM58" s="247">
        <v>0</v>
      </c>
    </row>
    <row r="59" spans="1:91" x14ac:dyDescent="0.25">
      <c r="A59" s="231" t="s">
        <v>741</v>
      </c>
      <c r="B59" s="232" t="s">
        <v>742</v>
      </c>
      <c r="C59" s="232" t="s">
        <v>642</v>
      </c>
      <c r="D59" s="233"/>
      <c r="E59" s="234">
        <v>15750</v>
      </c>
      <c r="F59" s="235">
        <v>15750</v>
      </c>
      <c r="G59" s="236"/>
      <c r="H59" s="104"/>
      <c r="I59" s="237">
        <f t="shared" si="11"/>
        <v>15750</v>
      </c>
      <c r="J59" s="238"/>
      <c r="K59" s="239"/>
      <c r="L59" s="8">
        <v>11809.9</v>
      </c>
      <c r="M59" s="240">
        <f t="shared" si="12"/>
        <v>11809.9</v>
      </c>
      <c r="N59" s="71"/>
      <c r="O59" s="100"/>
      <c r="P59" s="9">
        <f t="shared" si="13"/>
        <v>3940.1000000000004</v>
      </c>
      <c r="Q59" s="9">
        <f t="shared" si="14"/>
        <v>0</v>
      </c>
      <c r="R59" s="9">
        <f t="shared" si="15"/>
        <v>3940.1000000000004</v>
      </c>
      <c r="S59" s="152"/>
      <c r="T59" s="10"/>
      <c r="U59" s="23">
        <f t="shared" si="16"/>
        <v>0.35859829465109783</v>
      </c>
      <c r="V59" s="11">
        <f t="shared" si="17"/>
        <v>5647.9231407547904</v>
      </c>
      <c r="W59" s="11" t="str">
        <f t="shared" ca="1" si="18"/>
        <v/>
      </c>
      <c r="X59" s="8">
        <v>4235.01</v>
      </c>
      <c r="Y59" s="9">
        <f t="shared" ca="1" si="19"/>
        <v>0</v>
      </c>
      <c r="Z59" s="70">
        <f t="shared" ca="1" si="20"/>
        <v>0</v>
      </c>
      <c r="AA59" s="71"/>
      <c r="AB59" s="108"/>
      <c r="AC59" s="9">
        <f t="shared" si="21"/>
        <v>0</v>
      </c>
      <c r="AD59" s="9">
        <f t="shared" ca="1" si="22"/>
        <v>0</v>
      </c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 t="str">
        <f t="shared" ca="1" si="24"/>
        <v/>
      </c>
      <c r="AM59" s="8">
        <v>4235.01</v>
      </c>
      <c r="AN59" s="9" t="str">
        <f t="shared" ca="1" si="26"/>
        <v/>
      </c>
      <c r="AO59" s="9" t="str">
        <f t="shared" ca="1" si="27"/>
        <v/>
      </c>
      <c r="AP59" s="10"/>
      <c r="AQ59" s="25" t="str">
        <f t="shared" ca="1" si="28"/>
        <v/>
      </c>
      <c r="AR59" s="25">
        <f t="shared" si="29"/>
        <v>7574.8899999999994</v>
      </c>
      <c r="AS59" s="25" t="str">
        <f t="shared" ca="1" si="30"/>
        <v/>
      </c>
      <c r="AT59" s="10"/>
      <c r="AU59" s="12">
        <v>15750</v>
      </c>
      <c r="AV59" s="12" t="str">
        <f t="shared" ca="1" si="31"/>
        <v/>
      </c>
      <c r="AW59" s="12" t="str">
        <f t="shared" ca="1" si="32"/>
        <v/>
      </c>
      <c r="AX59" s="241"/>
      <c r="AY59" s="242"/>
      <c r="AZ59" s="241"/>
      <c r="BA59" s="241"/>
      <c r="BB59" s="243"/>
      <c r="BC59" s="242"/>
      <c r="BD59" s="242"/>
      <c r="BE59" s="241">
        <v>0</v>
      </c>
      <c r="BF59" s="241">
        <v>0</v>
      </c>
      <c r="BG59" s="241">
        <v>0</v>
      </c>
      <c r="BH59" s="241">
        <v>0</v>
      </c>
      <c r="BI59" s="241">
        <v>0</v>
      </c>
      <c r="BJ59" s="241">
        <v>0</v>
      </c>
      <c r="BK59" s="241">
        <v>0</v>
      </c>
      <c r="BL59" s="241"/>
      <c r="BM59" s="241">
        <v>1</v>
      </c>
      <c r="BN59" s="241">
        <v>0</v>
      </c>
      <c r="BO59" s="241">
        <v>0</v>
      </c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>
        <v>0</v>
      </c>
      <c r="CE59" s="241">
        <v>0</v>
      </c>
      <c r="CF59" s="241">
        <v>0</v>
      </c>
      <c r="CG59" s="241">
        <v>0</v>
      </c>
      <c r="CH59" s="241">
        <v>0</v>
      </c>
      <c r="CI59" s="246" t="s">
        <v>633</v>
      </c>
      <c r="CJ59" s="247">
        <v>4235.01</v>
      </c>
      <c r="CK59" s="247">
        <v>4235.01</v>
      </c>
      <c r="CL59" s="247">
        <v>15750</v>
      </c>
      <c r="CM59" s="247">
        <v>0</v>
      </c>
    </row>
    <row r="60" spans="1:91" x14ac:dyDescent="0.25">
      <c r="A60" s="231" t="s">
        <v>743</v>
      </c>
      <c r="B60" s="232" t="s">
        <v>744</v>
      </c>
      <c r="C60" s="232" t="s">
        <v>642</v>
      </c>
      <c r="D60" s="233"/>
      <c r="E60" s="234">
        <v>373531</v>
      </c>
      <c r="F60" s="235">
        <v>373531</v>
      </c>
      <c r="G60" s="236"/>
      <c r="H60" s="104"/>
      <c r="I60" s="237">
        <f t="shared" si="11"/>
        <v>373531</v>
      </c>
      <c r="J60" s="238"/>
      <c r="K60" s="239"/>
      <c r="L60" s="8">
        <v>208509.83</v>
      </c>
      <c r="M60" s="240">
        <f t="shared" si="12"/>
        <v>208509.83</v>
      </c>
      <c r="N60" s="71"/>
      <c r="O60" s="100"/>
      <c r="P60" s="9">
        <f t="shared" si="13"/>
        <v>165021.17000000001</v>
      </c>
      <c r="Q60" s="9">
        <f t="shared" si="14"/>
        <v>0</v>
      </c>
      <c r="R60" s="9">
        <f t="shared" si="15"/>
        <v>165021.17000000001</v>
      </c>
      <c r="S60" s="152"/>
      <c r="T60" s="10"/>
      <c r="U60" s="23">
        <f t="shared" si="16"/>
        <v>0.50565309079193055</v>
      </c>
      <c r="V60" s="11">
        <f t="shared" si="17"/>
        <v>188877.1046566006</v>
      </c>
      <c r="W60" s="11" t="str">
        <f t="shared" ca="1" si="18"/>
        <v/>
      </c>
      <c r="X60" s="8">
        <v>105433.64</v>
      </c>
      <c r="Y60" s="9">
        <f t="shared" ca="1" si="19"/>
        <v>0</v>
      </c>
      <c r="Z60" s="70">
        <f t="shared" ca="1" si="20"/>
        <v>0</v>
      </c>
      <c r="AA60" s="71"/>
      <c r="AB60" s="108"/>
      <c r="AC60" s="9">
        <f t="shared" si="21"/>
        <v>0</v>
      </c>
      <c r="AD60" s="9">
        <f t="shared" ca="1" si="22"/>
        <v>0</v>
      </c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 t="str">
        <f t="shared" ca="1" si="24"/>
        <v/>
      </c>
      <c r="AM60" s="8">
        <v>105433.64</v>
      </c>
      <c r="AN60" s="9" t="str">
        <f t="shared" ca="1" si="26"/>
        <v/>
      </c>
      <c r="AO60" s="9" t="str">
        <f t="shared" ca="1" si="27"/>
        <v/>
      </c>
      <c r="AP60" s="10"/>
      <c r="AQ60" s="25" t="str">
        <f t="shared" ca="1" si="28"/>
        <v/>
      </c>
      <c r="AR60" s="25">
        <f t="shared" si="29"/>
        <v>103076.18999999999</v>
      </c>
      <c r="AS60" s="25" t="str">
        <f t="shared" ca="1" si="30"/>
        <v/>
      </c>
      <c r="AT60" s="10"/>
      <c r="AU60" s="12">
        <v>339931</v>
      </c>
      <c r="AV60" s="12" t="str">
        <f t="shared" ca="1" si="31"/>
        <v/>
      </c>
      <c r="AW60" s="12" t="str">
        <f t="shared" ca="1" si="32"/>
        <v/>
      </c>
      <c r="AX60" s="241"/>
      <c r="AY60" s="242"/>
      <c r="AZ60" s="241"/>
      <c r="BA60" s="241"/>
      <c r="BB60" s="243"/>
      <c r="BC60" s="242"/>
      <c r="BD60" s="242"/>
      <c r="BE60" s="241">
        <v>0</v>
      </c>
      <c r="BF60" s="241">
        <v>0</v>
      </c>
      <c r="BG60" s="241">
        <v>0</v>
      </c>
      <c r="BH60" s="241">
        <v>0</v>
      </c>
      <c r="BI60" s="241">
        <v>0</v>
      </c>
      <c r="BJ60" s="241">
        <v>0</v>
      </c>
      <c r="BK60" s="241">
        <v>0</v>
      </c>
      <c r="BL60" s="241"/>
      <c r="BM60" s="241">
        <v>1</v>
      </c>
      <c r="BN60" s="241">
        <v>0</v>
      </c>
      <c r="BO60" s="241">
        <v>0</v>
      </c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>
        <v>0</v>
      </c>
      <c r="CE60" s="241">
        <v>0</v>
      </c>
      <c r="CF60" s="241">
        <v>0</v>
      </c>
      <c r="CG60" s="241">
        <v>0</v>
      </c>
      <c r="CH60" s="241">
        <v>0</v>
      </c>
      <c r="CI60" s="246" t="s">
        <v>633</v>
      </c>
      <c r="CJ60" s="247">
        <v>105433.64</v>
      </c>
      <c r="CK60" s="247">
        <v>105433.64</v>
      </c>
      <c r="CL60" s="247">
        <v>339931</v>
      </c>
      <c r="CM60" s="247">
        <v>0</v>
      </c>
    </row>
    <row r="61" spans="1:91" x14ac:dyDescent="0.25">
      <c r="A61" s="231" t="s">
        <v>745</v>
      </c>
      <c r="B61" s="232" t="s">
        <v>746</v>
      </c>
      <c r="C61" s="232" t="s">
        <v>642</v>
      </c>
      <c r="D61" s="233"/>
      <c r="E61" s="234">
        <v>760000</v>
      </c>
      <c r="F61" s="235">
        <v>760000</v>
      </c>
      <c r="G61" s="236"/>
      <c r="H61" s="104"/>
      <c r="I61" s="237">
        <f t="shared" si="11"/>
        <v>760000</v>
      </c>
      <c r="J61" s="238"/>
      <c r="K61" s="239"/>
      <c r="L61" s="8">
        <v>517272.64</v>
      </c>
      <c r="M61" s="240">
        <f t="shared" si="12"/>
        <v>517272.64</v>
      </c>
      <c r="N61" s="71"/>
      <c r="O61" s="100"/>
      <c r="P61" s="9">
        <f t="shared" si="13"/>
        <v>242727.36</v>
      </c>
      <c r="Q61" s="9">
        <f t="shared" si="14"/>
        <v>0</v>
      </c>
      <c r="R61" s="9">
        <f t="shared" si="15"/>
        <v>242727.36</v>
      </c>
      <c r="S61" s="152"/>
      <c r="T61" s="10"/>
      <c r="U61" s="23">
        <f t="shared" si="16"/>
        <v>7.3649516819602134E-2</v>
      </c>
      <c r="V61" s="11">
        <f t="shared" si="17"/>
        <v>55973.632782897621</v>
      </c>
      <c r="W61" s="11">
        <f t="shared" si="18"/>
        <v>38096.879999999997</v>
      </c>
      <c r="X61" s="8">
        <v>38096.879999999997</v>
      </c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>
        <f t="shared" si="24"/>
        <v>38096.879999999997</v>
      </c>
      <c r="AM61" s="8">
        <v>38096.879999999997</v>
      </c>
      <c r="AN61" s="9">
        <f t="shared" si="26"/>
        <v>0</v>
      </c>
      <c r="AO61" s="9">
        <f t="shared" si="27"/>
        <v>0</v>
      </c>
      <c r="AP61" s="10"/>
      <c r="AQ61" s="25">
        <f t="shared" si="28"/>
        <v>721903.12</v>
      </c>
      <c r="AR61" s="25">
        <f t="shared" si="29"/>
        <v>479175.76</v>
      </c>
      <c r="AS61" s="25">
        <f t="shared" si="30"/>
        <v>242727.36</v>
      </c>
      <c r="AT61" s="10"/>
      <c r="AU61" s="12">
        <v>0</v>
      </c>
      <c r="AV61" s="12">
        <f t="shared" si="31"/>
        <v>38096.879999999997</v>
      </c>
      <c r="AW61" s="12" t="str">
        <f t="shared" si="32"/>
        <v xml:space="preserve"> </v>
      </c>
      <c r="AX61" s="241"/>
      <c r="AY61" s="242"/>
      <c r="AZ61" s="241"/>
      <c r="BA61" s="241"/>
      <c r="BB61" s="243"/>
      <c r="BC61" s="242"/>
      <c r="BD61" s="242"/>
      <c r="BE61" s="241">
        <v>0</v>
      </c>
      <c r="BF61" s="241">
        <v>0</v>
      </c>
      <c r="BG61" s="241">
        <v>0</v>
      </c>
      <c r="BH61" s="241">
        <v>0</v>
      </c>
      <c r="BI61" s="241">
        <v>0</v>
      </c>
      <c r="BJ61" s="241">
        <v>0</v>
      </c>
      <c r="BK61" s="241">
        <v>0</v>
      </c>
      <c r="BL61" s="241"/>
      <c r="BM61" s="241">
        <v>1</v>
      </c>
      <c r="BN61" s="241">
        <v>0</v>
      </c>
      <c r="BO61" s="241">
        <v>0</v>
      </c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>
        <v>0</v>
      </c>
      <c r="CE61" s="241">
        <v>0</v>
      </c>
      <c r="CF61" s="241">
        <v>0</v>
      </c>
      <c r="CG61" s="241">
        <v>0</v>
      </c>
      <c r="CH61" s="241">
        <v>0</v>
      </c>
      <c r="CI61" s="246" t="s">
        <v>633</v>
      </c>
      <c r="CJ61" s="247">
        <v>38096.879999999997</v>
      </c>
      <c r="CK61" s="247">
        <v>38096.879999999997</v>
      </c>
      <c r="CL61" s="247">
        <v>0</v>
      </c>
      <c r="CM61" s="247">
        <v>0</v>
      </c>
    </row>
    <row r="62" spans="1:91" x14ac:dyDescent="0.25">
      <c r="A62" s="231" t="s">
        <v>747</v>
      </c>
      <c r="B62" s="232" t="s">
        <v>748</v>
      </c>
      <c r="C62" s="232" t="s">
        <v>642</v>
      </c>
      <c r="D62" s="233"/>
      <c r="E62" s="234">
        <v>529000</v>
      </c>
      <c r="F62" s="235">
        <v>529000</v>
      </c>
      <c r="G62" s="236"/>
      <c r="H62" s="104"/>
      <c r="I62" s="237">
        <f t="shared" si="11"/>
        <v>529000</v>
      </c>
      <c r="J62" s="238"/>
      <c r="K62" s="239"/>
      <c r="L62" s="8">
        <v>457869.39</v>
      </c>
      <c r="M62" s="240">
        <f t="shared" si="12"/>
        <v>457869.39</v>
      </c>
      <c r="N62" s="71"/>
      <c r="O62" s="100"/>
      <c r="P62" s="9">
        <f t="shared" si="13"/>
        <v>71130.609999999986</v>
      </c>
      <c r="Q62" s="9">
        <f t="shared" si="14"/>
        <v>0</v>
      </c>
      <c r="R62" s="9">
        <f t="shared" si="15"/>
        <v>71130.609999999986</v>
      </c>
      <c r="S62" s="152"/>
      <c r="T62" s="10"/>
      <c r="U62" s="23">
        <f t="shared" si="16"/>
        <v>8.9217604173102733E-2</v>
      </c>
      <c r="V62" s="11">
        <f t="shared" si="17"/>
        <v>47196.112607571347</v>
      </c>
      <c r="W62" s="11">
        <f t="shared" si="18"/>
        <v>40850.01</v>
      </c>
      <c r="X62" s="8">
        <v>40850.01</v>
      </c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>
        <f t="shared" si="24"/>
        <v>40850.01</v>
      </c>
      <c r="AM62" s="8">
        <v>40850.01</v>
      </c>
      <c r="AN62" s="9">
        <f t="shared" si="26"/>
        <v>0</v>
      </c>
      <c r="AO62" s="9">
        <f t="shared" si="27"/>
        <v>0</v>
      </c>
      <c r="AP62" s="10"/>
      <c r="AQ62" s="25">
        <f t="shared" si="28"/>
        <v>488149.99</v>
      </c>
      <c r="AR62" s="25">
        <f t="shared" si="29"/>
        <v>417019.38</v>
      </c>
      <c r="AS62" s="25">
        <f t="shared" si="30"/>
        <v>71130.609999999986</v>
      </c>
      <c r="AT62" s="10"/>
      <c r="AU62" s="12">
        <v>24000</v>
      </c>
      <c r="AV62" s="12">
        <f t="shared" si="31"/>
        <v>16850.010000000002</v>
      </c>
      <c r="AW62" s="12" t="str">
        <f t="shared" si="32"/>
        <v xml:space="preserve"> </v>
      </c>
      <c r="AX62" s="241"/>
      <c r="AY62" s="242"/>
      <c r="AZ62" s="241"/>
      <c r="BA62" s="241"/>
      <c r="BB62" s="243"/>
      <c r="BC62" s="242"/>
      <c r="BD62" s="242"/>
      <c r="BE62" s="241">
        <v>0</v>
      </c>
      <c r="BF62" s="241">
        <v>0</v>
      </c>
      <c r="BG62" s="241">
        <v>0</v>
      </c>
      <c r="BH62" s="241">
        <v>0</v>
      </c>
      <c r="BI62" s="241">
        <v>0</v>
      </c>
      <c r="BJ62" s="241">
        <v>0</v>
      </c>
      <c r="BK62" s="241">
        <v>0</v>
      </c>
      <c r="BL62" s="241"/>
      <c r="BM62" s="241">
        <v>1</v>
      </c>
      <c r="BN62" s="241">
        <v>0</v>
      </c>
      <c r="BO62" s="241">
        <v>0</v>
      </c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>
        <v>0</v>
      </c>
      <c r="CE62" s="241">
        <v>0</v>
      </c>
      <c r="CF62" s="241">
        <v>0</v>
      </c>
      <c r="CG62" s="241">
        <v>0</v>
      </c>
      <c r="CH62" s="241">
        <v>0</v>
      </c>
      <c r="CI62" s="246" t="s">
        <v>633</v>
      </c>
      <c r="CJ62" s="247">
        <v>40850.01</v>
      </c>
      <c r="CK62" s="247">
        <v>40850.01</v>
      </c>
      <c r="CL62" s="247">
        <v>24000</v>
      </c>
      <c r="CM62" s="247">
        <v>0</v>
      </c>
    </row>
    <row r="63" spans="1:91" x14ac:dyDescent="0.25">
      <c r="A63" s="231" t="s">
        <v>749</v>
      </c>
      <c r="B63" s="232" t="s">
        <v>750</v>
      </c>
      <c r="C63" s="232" t="s">
        <v>642</v>
      </c>
      <c r="D63" s="233"/>
      <c r="E63" s="234">
        <v>198200</v>
      </c>
      <c r="F63" s="235">
        <v>198200</v>
      </c>
      <c r="G63" s="236"/>
      <c r="H63" s="104"/>
      <c r="I63" s="237">
        <f t="shared" si="11"/>
        <v>198200</v>
      </c>
      <c r="J63" s="238"/>
      <c r="K63" s="239"/>
      <c r="L63" s="8">
        <v>170537.93</v>
      </c>
      <c r="M63" s="240">
        <f t="shared" si="12"/>
        <v>170537.93</v>
      </c>
      <c r="N63" s="71"/>
      <c r="O63" s="100"/>
      <c r="P63" s="9">
        <f t="shared" si="13"/>
        <v>27662.070000000007</v>
      </c>
      <c r="Q63" s="9">
        <f t="shared" si="14"/>
        <v>0</v>
      </c>
      <c r="R63" s="9">
        <f t="shared" si="15"/>
        <v>27662.070000000007</v>
      </c>
      <c r="S63" s="152"/>
      <c r="T63" s="10"/>
      <c r="U63" s="23">
        <f t="shared" si="16"/>
        <v>0.14534479221132801</v>
      </c>
      <c r="V63" s="11">
        <f t="shared" si="17"/>
        <v>28807.337816285213</v>
      </c>
      <c r="W63" s="11">
        <f t="shared" si="18"/>
        <v>24786.799999999999</v>
      </c>
      <c r="X63" s="8">
        <v>24786.799999999999</v>
      </c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>
        <f t="shared" si="24"/>
        <v>24786.799999999999</v>
      </c>
      <c r="AM63" s="8">
        <v>24786.799999999999</v>
      </c>
      <c r="AN63" s="9">
        <f t="shared" si="26"/>
        <v>0</v>
      </c>
      <c r="AO63" s="9">
        <f t="shared" si="27"/>
        <v>0</v>
      </c>
      <c r="AP63" s="10"/>
      <c r="AQ63" s="25">
        <f t="shared" si="28"/>
        <v>173413.2</v>
      </c>
      <c r="AR63" s="25">
        <f t="shared" si="29"/>
        <v>145751.13</v>
      </c>
      <c r="AS63" s="25">
        <f t="shared" si="30"/>
        <v>27662.070000000007</v>
      </c>
      <c r="AT63" s="10"/>
      <c r="AU63" s="12">
        <v>0</v>
      </c>
      <c r="AV63" s="12">
        <f t="shared" si="31"/>
        <v>24786.799999999999</v>
      </c>
      <c r="AW63" s="12" t="str">
        <f t="shared" si="32"/>
        <v xml:space="preserve"> </v>
      </c>
      <c r="AX63" s="241"/>
      <c r="AY63" s="242"/>
      <c r="AZ63" s="241"/>
      <c r="BA63" s="241"/>
      <c r="BB63" s="243"/>
      <c r="BC63" s="242"/>
      <c r="BD63" s="242"/>
      <c r="BE63" s="241">
        <v>0</v>
      </c>
      <c r="BF63" s="241">
        <v>0</v>
      </c>
      <c r="BG63" s="241">
        <v>0</v>
      </c>
      <c r="BH63" s="241">
        <v>0</v>
      </c>
      <c r="BI63" s="241">
        <v>0</v>
      </c>
      <c r="BJ63" s="241">
        <v>0</v>
      </c>
      <c r="BK63" s="241">
        <v>0</v>
      </c>
      <c r="BL63" s="241"/>
      <c r="BM63" s="241">
        <v>1</v>
      </c>
      <c r="BN63" s="241">
        <v>0</v>
      </c>
      <c r="BO63" s="241">
        <v>0</v>
      </c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>
        <v>0</v>
      </c>
      <c r="CE63" s="241">
        <v>0</v>
      </c>
      <c r="CF63" s="241">
        <v>0</v>
      </c>
      <c r="CG63" s="241">
        <v>0</v>
      </c>
      <c r="CH63" s="241">
        <v>0</v>
      </c>
      <c r="CI63" s="246" t="s">
        <v>633</v>
      </c>
      <c r="CJ63" s="247">
        <v>24786.799999999999</v>
      </c>
      <c r="CK63" s="247">
        <v>24786.799999999999</v>
      </c>
      <c r="CL63" s="247">
        <v>0</v>
      </c>
      <c r="CM63" s="247">
        <v>0</v>
      </c>
    </row>
    <row r="64" spans="1:91" x14ac:dyDescent="0.25">
      <c r="A64" s="231" t="s">
        <v>751</v>
      </c>
      <c r="B64" s="232" t="s">
        <v>752</v>
      </c>
      <c r="C64" s="232" t="s">
        <v>642</v>
      </c>
      <c r="D64" s="233"/>
      <c r="E64" s="234">
        <v>205000</v>
      </c>
      <c r="F64" s="235">
        <v>205000</v>
      </c>
      <c r="G64" s="236"/>
      <c r="H64" s="104"/>
      <c r="I64" s="237">
        <f t="shared" si="11"/>
        <v>205000</v>
      </c>
      <c r="J64" s="238"/>
      <c r="K64" s="239"/>
      <c r="L64" s="8">
        <v>160437.35999999999</v>
      </c>
      <c r="M64" s="240">
        <f t="shared" si="12"/>
        <v>160437.35999999999</v>
      </c>
      <c r="N64" s="71"/>
      <c r="O64" s="100"/>
      <c r="P64" s="9">
        <f t="shared" si="13"/>
        <v>44562.640000000014</v>
      </c>
      <c r="Q64" s="9">
        <f t="shared" si="14"/>
        <v>0</v>
      </c>
      <c r="R64" s="9">
        <f t="shared" si="15"/>
        <v>44562.640000000014</v>
      </c>
      <c r="S64" s="152"/>
      <c r="T64" s="10"/>
      <c r="U64" s="23">
        <f t="shared" si="16"/>
        <v>0.10527473152138631</v>
      </c>
      <c r="V64" s="11">
        <f t="shared" si="17"/>
        <v>21581.319961884194</v>
      </c>
      <c r="W64" s="11">
        <f t="shared" si="18"/>
        <v>16890</v>
      </c>
      <c r="X64" s="8">
        <v>16890</v>
      </c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>
        <f t="shared" si="24"/>
        <v>16890</v>
      </c>
      <c r="AM64" s="8">
        <v>16890</v>
      </c>
      <c r="AN64" s="9">
        <f t="shared" si="26"/>
        <v>0</v>
      </c>
      <c r="AO64" s="9">
        <f t="shared" si="27"/>
        <v>0</v>
      </c>
      <c r="AP64" s="10"/>
      <c r="AQ64" s="25">
        <f t="shared" si="28"/>
        <v>188110</v>
      </c>
      <c r="AR64" s="25">
        <f t="shared" si="29"/>
        <v>143547.35999999999</v>
      </c>
      <c r="AS64" s="25">
        <f t="shared" si="30"/>
        <v>44562.640000000014</v>
      </c>
      <c r="AT64" s="10"/>
      <c r="AU64" s="12">
        <v>0</v>
      </c>
      <c r="AV64" s="12">
        <f t="shared" si="31"/>
        <v>16890</v>
      </c>
      <c r="AW64" s="12" t="str">
        <f t="shared" si="32"/>
        <v xml:space="preserve"> </v>
      </c>
      <c r="AX64" s="241"/>
      <c r="AY64" s="242"/>
      <c r="AZ64" s="241"/>
      <c r="BA64" s="241"/>
      <c r="BB64" s="243"/>
      <c r="BC64" s="242"/>
      <c r="BD64" s="242"/>
      <c r="BE64" s="241">
        <v>0</v>
      </c>
      <c r="BF64" s="241">
        <v>0</v>
      </c>
      <c r="BG64" s="241">
        <v>0</v>
      </c>
      <c r="BH64" s="241">
        <v>0</v>
      </c>
      <c r="BI64" s="241">
        <v>0</v>
      </c>
      <c r="BJ64" s="241">
        <v>0</v>
      </c>
      <c r="BK64" s="241">
        <v>0</v>
      </c>
      <c r="BL64" s="241"/>
      <c r="BM64" s="241">
        <v>1</v>
      </c>
      <c r="BN64" s="241">
        <v>0</v>
      </c>
      <c r="BO64" s="241">
        <v>0</v>
      </c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>
        <v>0</v>
      </c>
      <c r="CE64" s="241">
        <v>0</v>
      </c>
      <c r="CF64" s="241">
        <v>0</v>
      </c>
      <c r="CG64" s="241">
        <v>0</v>
      </c>
      <c r="CH64" s="241">
        <v>0</v>
      </c>
      <c r="CI64" s="246" t="s">
        <v>633</v>
      </c>
      <c r="CJ64" s="247">
        <v>16890</v>
      </c>
      <c r="CK64" s="247">
        <v>16890</v>
      </c>
      <c r="CL64" s="247">
        <v>0</v>
      </c>
      <c r="CM64" s="247">
        <v>0</v>
      </c>
    </row>
    <row r="65" spans="1:91" x14ac:dyDescent="0.25">
      <c r="A65" s="231" t="s">
        <v>753</v>
      </c>
      <c r="B65" s="232" t="s">
        <v>754</v>
      </c>
      <c r="C65" s="232" t="s">
        <v>642</v>
      </c>
      <c r="D65" s="233"/>
      <c r="E65" s="234">
        <v>650000</v>
      </c>
      <c r="F65" s="235">
        <v>650000</v>
      </c>
      <c r="G65" s="236"/>
      <c r="H65" s="104"/>
      <c r="I65" s="237">
        <f t="shared" si="11"/>
        <v>650000</v>
      </c>
      <c r="J65" s="238"/>
      <c r="K65" s="239"/>
      <c r="L65" s="8">
        <v>319819.49</v>
      </c>
      <c r="M65" s="240">
        <f t="shared" si="12"/>
        <v>319819.49</v>
      </c>
      <c r="N65" s="71"/>
      <c r="O65" s="100"/>
      <c r="P65" s="9">
        <f t="shared" si="13"/>
        <v>330180.51</v>
      </c>
      <c r="Q65" s="9">
        <f t="shared" si="14"/>
        <v>0</v>
      </c>
      <c r="R65" s="9">
        <f t="shared" si="15"/>
        <v>330180.51</v>
      </c>
      <c r="S65" s="152"/>
      <c r="T65" s="10"/>
      <c r="U65" s="23">
        <f t="shared" si="16"/>
        <v>6.5434567480549738E-2</v>
      </c>
      <c r="V65" s="11">
        <f t="shared" si="17"/>
        <v>42532.468862357331</v>
      </c>
      <c r="W65" s="11">
        <f t="shared" si="18"/>
        <v>20927.25</v>
      </c>
      <c r="X65" s="8">
        <v>20927.25</v>
      </c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>
        <f t="shared" si="24"/>
        <v>20927.25</v>
      </c>
      <c r="AM65" s="8">
        <v>20927.25</v>
      </c>
      <c r="AN65" s="9">
        <f t="shared" si="26"/>
        <v>0</v>
      </c>
      <c r="AO65" s="9">
        <f t="shared" si="27"/>
        <v>0</v>
      </c>
      <c r="AP65" s="10"/>
      <c r="AQ65" s="25">
        <f t="shared" si="28"/>
        <v>629072.75</v>
      </c>
      <c r="AR65" s="25">
        <f t="shared" si="29"/>
        <v>298892.24</v>
      </c>
      <c r="AS65" s="25">
        <f t="shared" si="30"/>
        <v>330180.51</v>
      </c>
      <c r="AT65" s="10"/>
      <c r="AU65" s="12">
        <v>0</v>
      </c>
      <c r="AV65" s="12">
        <f t="shared" si="31"/>
        <v>20927.25</v>
      </c>
      <c r="AW65" s="12" t="str">
        <f t="shared" si="32"/>
        <v xml:space="preserve"> </v>
      </c>
      <c r="AX65" s="241"/>
      <c r="AY65" s="242"/>
      <c r="AZ65" s="241"/>
      <c r="BA65" s="241"/>
      <c r="BB65" s="243"/>
      <c r="BC65" s="242"/>
      <c r="BD65" s="242"/>
      <c r="BE65" s="241">
        <v>0</v>
      </c>
      <c r="BF65" s="241">
        <v>0</v>
      </c>
      <c r="BG65" s="241">
        <v>0</v>
      </c>
      <c r="BH65" s="241">
        <v>0</v>
      </c>
      <c r="BI65" s="241">
        <v>0</v>
      </c>
      <c r="BJ65" s="241">
        <v>0</v>
      </c>
      <c r="BK65" s="241">
        <v>0</v>
      </c>
      <c r="BL65" s="241"/>
      <c r="BM65" s="241">
        <v>1</v>
      </c>
      <c r="BN65" s="241">
        <v>0</v>
      </c>
      <c r="BO65" s="241">
        <v>0</v>
      </c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>
        <v>0</v>
      </c>
      <c r="CE65" s="241">
        <v>0</v>
      </c>
      <c r="CF65" s="241">
        <v>0</v>
      </c>
      <c r="CG65" s="241">
        <v>0</v>
      </c>
      <c r="CH65" s="241">
        <v>0</v>
      </c>
      <c r="CI65" s="246" t="s">
        <v>633</v>
      </c>
      <c r="CJ65" s="247">
        <v>20927.25</v>
      </c>
      <c r="CK65" s="247">
        <v>20927.25</v>
      </c>
      <c r="CL65" s="247">
        <v>0</v>
      </c>
      <c r="CM65" s="247">
        <v>0</v>
      </c>
    </row>
    <row r="66" spans="1:91" x14ac:dyDescent="0.25">
      <c r="A66" s="231" t="s">
        <v>755</v>
      </c>
      <c r="B66" s="232" t="s">
        <v>756</v>
      </c>
      <c r="C66" s="232" t="s">
        <v>642</v>
      </c>
      <c r="D66" s="233"/>
      <c r="E66" s="234">
        <v>138000</v>
      </c>
      <c r="F66" s="235">
        <v>138000</v>
      </c>
      <c r="G66" s="236"/>
      <c r="H66" s="104"/>
      <c r="I66" s="237">
        <f t="shared" si="11"/>
        <v>138000</v>
      </c>
      <c r="J66" s="238"/>
      <c r="K66" s="239"/>
      <c r="L66" s="8">
        <v>84639.38</v>
      </c>
      <c r="M66" s="240">
        <f t="shared" si="12"/>
        <v>84639.38</v>
      </c>
      <c r="N66" s="238"/>
      <c r="O66" s="239"/>
      <c r="P66" s="9">
        <f t="shared" si="13"/>
        <v>53360.619999999995</v>
      </c>
      <c r="Q66" s="9">
        <f t="shared" si="14"/>
        <v>0</v>
      </c>
      <c r="R66" s="9">
        <f t="shared" si="15"/>
        <v>53360.619999999995</v>
      </c>
      <c r="S66" s="152"/>
      <c r="T66" s="10"/>
      <c r="U66" s="23">
        <f t="shared" si="16"/>
        <v>0.13764963779271538</v>
      </c>
      <c r="V66" s="11">
        <f t="shared" si="17"/>
        <v>18995.650015394724</v>
      </c>
      <c r="W66" s="11">
        <f t="shared" si="18"/>
        <v>11650.58</v>
      </c>
      <c r="X66" s="8">
        <v>11650.58</v>
      </c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>
        <v>0</v>
      </c>
      <c r="AG66" s="11">
        <v>0</v>
      </c>
      <c r="AH66" s="8">
        <v>0</v>
      </c>
      <c r="AI66" s="9">
        <v>0</v>
      </c>
      <c r="AJ66" s="9">
        <v>0</v>
      </c>
      <c r="AK66" s="10"/>
      <c r="AL66" s="11">
        <f t="shared" si="24"/>
        <v>11650.58</v>
      </c>
      <c r="AM66" s="8">
        <v>11650.58</v>
      </c>
      <c r="AN66" s="9">
        <f t="shared" si="26"/>
        <v>0</v>
      </c>
      <c r="AO66" s="9">
        <f t="shared" si="27"/>
        <v>0</v>
      </c>
      <c r="AP66" s="10"/>
      <c r="AQ66" s="25">
        <f t="shared" si="28"/>
        <v>126349.42</v>
      </c>
      <c r="AR66" s="25">
        <f t="shared" si="29"/>
        <v>72988.800000000003</v>
      </c>
      <c r="AS66" s="25">
        <f t="shared" si="30"/>
        <v>53360.619999999995</v>
      </c>
      <c r="AT66" s="10"/>
      <c r="AU66" s="12">
        <v>0</v>
      </c>
      <c r="AV66" s="12">
        <f t="shared" si="31"/>
        <v>11650.58</v>
      </c>
      <c r="AW66" s="12" t="str">
        <f t="shared" si="32"/>
        <v xml:space="preserve"> </v>
      </c>
      <c r="AX66" s="241"/>
      <c r="AY66" s="242"/>
      <c r="AZ66" s="241"/>
      <c r="BA66" s="241"/>
      <c r="BB66" s="243"/>
      <c r="BC66" s="242"/>
      <c r="BD66" s="242"/>
      <c r="BE66" s="241">
        <v>0</v>
      </c>
      <c r="BF66" s="241">
        <v>0</v>
      </c>
      <c r="BG66" s="241">
        <v>0</v>
      </c>
      <c r="BH66" s="241">
        <v>0</v>
      </c>
      <c r="BI66" s="241">
        <v>0</v>
      </c>
      <c r="BJ66" s="241">
        <v>0</v>
      </c>
      <c r="BK66" s="241">
        <v>0</v>
      </c>
      <c r="BL66" s="241"/>
      <c r="BM66" s="241">
        <v>1</v>
      </c>
      <c r="BN66" s="241">
        <v>0</v>
      </c>
      <c r="BO66" s="241">
        <v>0</v>
      </c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>
        <v>0</v>
      </c>
      <c r="CE66" s="241">
        <v>0</v>
      </c>
      <c r="CF66" s="241">
        <v>0</v>
      </c>
      <c r="CG66" s="241">
        <v>0</v>
      </c>
      <c r="CH66" s="241">
        <v>0</v>
      </c>
      <c r="CI66" s="246" t="s">
        <v>633</v>
      </c>
      <c r="CJ66" s="247">
        <v>11650.58</v>
      </c>
      <c r="CK66" s="247">
        <v>11650.58</v>
      </c>
      <c r="CL66" s="247">
        <v>0</v>
      </c>
      <c r="CM66" s="247">
        <v>0</v>
      </c>
    </row>
    <row r="67" spans="1:91" x14ac:dyDescent="0.25">
      <c r="A67" s="231" t="s">
        <v>757</v>
      </c>
      <c r="B67" s="232" t="s">
        <v>758</v>
      </c>
      <c r="C67" s="232" t="s">
        <v>642</v>
      </c>
      <c r="D67" s="233"/>
      <c r="E67" s="234">
        <v>49400</v>
      </c>
      <c r="F67" s="235">
        <v>49400</v>
      </c>
      <c r="G67" s="236"/>
      <c r="H67" s="104"/>
      <c r="I67" s="237">
        <f t="shared" si="11"/>
        <v>49400</v>
      </c>
      <c r="J67" s="238"/>
      <c r="K67" s="239"/>
      <c r="L67" s="8">
        <v>31505.15</v>
      </c>
      <c r="M67" s="240">
        <f t="shared" si="12"/>
        <v>31505.15</v>
      </c>
      <c r="N67" s="71"/>
      <c r="O67" s="100"/>
      <c r="P67" s="9">
        <f t="shared" si="13"/>
        <v>17894.849999999999</v>
      </c>
      <c r="Q67" s="9">
        <f t="shared" si="14"/>
        <v>0</v>
      </c>
      <c r="R67" s="9">
        <f t="shared" si="15"/>
        <v>17894.849999999999</v>
      </c>
      <c r="S67" s="152"/>
      <c r="T67" s="10"/>
      <c r="U67" s="23">
        <f t="shared" si="16"/>
        <v>0.10853304935859692</v>
      </c>
      <c r="V67" s="11">
        <f t="shared" si="17"/>
        <v>5361.5326383146876</v>
      </c>
      <c r="W67" s="11">
        <f t="shared" si="18"/>
        <v>3419.35</v>
      </c>
      <c r="X67" s="8">
        <v>3419.35</v>
      </c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>
        <f t="shared" si="24"/>
        <v>3419.35</v>
      </c>
      <c r="AM67" s="8">
        <v>3419.35</v>
      </c>
      <c r="AN67" s="9">
        <f t="shared" si="26"/>
        <v>0</v>
      </c>
      <c r="AO67" s="9">
        <f t="shared" si="27"/>
        <v>0</v>
      </c>
      <c r="AP67" s="10"/>
      <c r="AQ67" s="25">
        <f t="shared" si="28"/>
        <v>45980.65</v>
      </c>
      <c r="AR67" s="25">
        <f t="shared" si="29"/>
        <v>28085.800000000003</v>
      </c>
      <c r="AS67" s="25">
        <f t="shared" si="30"/>
        <v>17894.849999999999</v>
      </c>
      <c r="AT67" s="10"/>
      <c r="AU67" s="12">
        <v>0</v>
      </c>
      <c r="AV67" s="12">
        <f t="shared" si="31"/>
        <v>3419.35</v>
      </c>
      <c r="AW67" s="12" t="str">
        <f t="shared" si="32"/>
        <v xml:space="preserve"> </v>
      </c>
      <c r="AX67" s="241"/>
      <c r="AY67" s="242"/>
      <c r="AZ67" s="241"/>
      <c r="BA67" s="241"/>
      <c r="BB67" s="243"/>
      <c r="BC67" s="242"/>
      <c r="BD67" s="242"/>
      <c r="BE67" s="241">
        <v>0</v>
      </c>
      <c r="BF67" s="241">
        <v>0</v>
      </c>
      <c r="BG67" s="241">
        <v>0</v>
      </c>
      <c r="BH67" s="241">
        <v>0</v>
      </c>
      <c r="BI67" s="241">
        <v>0</v>
      </c>
      <c r="BJ67" s="241">
        <v>0</v>
      </c>
      <c r="BK67" s="241">
        <v>0</v>
      </c>
      <c r="BL67" s="241"/>
      <c r="BM67" s="241">
        <v>1</v>
      </c>
      <c r="BN67" s="241">
        <v>0</v>
      </c>
      <c r="BO67" s="241">
        <v>0</v>
      </c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>
        <v>0</v>
      </c>
      <c r="CE67" s="241">
        <v>0</v>
      </c>
      <c r="CF67" s="241">
        <v>0</v>
      </c>
      <c r="CG67" s="241">
        <v>0</v>
      </c>
      <c r="CH67" s="241">
        <v>0</v>
      </c>
      <c r="CI67" s="246" t="s">
        <v>633</v>
      </c>
      <c r="CJ67" s="247">
        <v>3419.35</v>
      </c>
      <c r="CK67" s="247">
        <v>3419.35</v>
      </c>
      <c r="CL67" s="247">
        <v>0</v>
      </c>
      <c r="CM67" s="247">
        <v>0</v>
      </c>
    </row>
    <row r="68" spans="1:91" x14ac:dyDescent="0.25">
      <c r="A68" s="231" t="s">
        <v>759</v>
      </c>
      <c r="B68" s="232" t="s">
        <v>760</v>
      </c>
      <c r="C68" s="232" t="s">
        <v>642</v>
      </c>
      <c r="D68" s="233"/>
      <c r="E68" s="234">
        <v>243240</v>
      </c>
      <c r="F68" s="235">
        <v>243240</v>
      </c>
      <c r="G68" s="236"/>
      <c r="H68" s="104"/>
      <c r="I68" s="237">
        <f t="shared" si="11"/>
        <v>243240</v>
      </c>
      <c r="J68" s="238"/>
      <c r="K68" s="239"/>
      <c r="L68" s="8">
        <v>185410.98</v>
      </c>
      <c r="M68" s="240">
        <f t="shared" si="12"/>
        <v>185410.98</v>
      </c>
      <c r="N68" s="71"/>
      <c r="O68" s="100"/>
      <c r="P68" s="9">
        <f t="shared" si="13"/>
        <v>57829.01999999999</v>
      </c>
      <c r="Q68" s="9">
        <f t="shared" si="14"/>
        <v>0</v>
      </c>
      <c r="R68" s="9">
        <f t="shared" si="15"/>
        <v>57829.01999999999</v>
      </c>
      <c r="S68" s="152"/>
      <c r="T68" s="10"/>
      <c r="U68" s="23">
        <f t="shared" si="16"/>
        <v>3.0932795889434376E-2</v>
      </c>
      <c r="V68" s="11">
        <f t="shared" si="17"/>
        <v>7524.0932721460176</v>
      </c>
      <c r="W68" s="11">
        <f t="shared" si="18"/>
        <v>5735.28</v>
      </c>
      <c r="X68" s="8">
        <v>5735.28</v>
      </c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>
        <v>0</v>
      </c>
      <c r="AG68" s="11">
        <v>0</v>
      </c>
      <c r="AH68" s="8">
        <v>0</v>
      </c>
      <c r="AI68" s="9">
        <v>0</v>
      </c>
      <c r="AJ68" s="9">
        <v>0</v>
      </c>
      <c r="AK68" s="10"/>
      <c r="AL68" s="11">
        <f t="shared" si="24"/>
        <v>5735.28</v>
      </c>
      <c r="AM68" s="8">
        <v>5735.28</v>
      </c>
      <c r="AN68" s="9">
        <f t="shared" si="26"/>
        <v>0</v>
      </c>
      <c r="AO68" s="9">
        <f t="shared" si="27"/>
        <v>0</v>
      </c>
      <c r="AP68" s="10"/>
      <c r="AQ68" s="25">
        <f t="shared" si="28"/>
        <v>237504.72</v>
      </c>
      <c r="AR68" s="25">
        <f t="shared" si="29"/>
        <v>179675.7</v>
      </c>
      <c r="AS68" s="25">
        <f t="shared" si="30"/>
        <v>57829.01999999999</v>
      </c>
      <c r="AT68" s="10"/>
      <c r="AU68" s="12">
        <v>0</v>
      </c>
      <c r="AV68" s="12">
        <f t="shared" si="31"/>
        <v>5735.28</v>
      </c>
      <c r="AW68" s="12" t="str">
        <f t="shared" si="32"/>
        <v xml:space="preserve"> </v>
      </c>
      <c r="AX68" s="241"/>
      <c r="AY68" s="242"/>
      <c r="AZ68" s="241"/>
      <c r="BA68" s="241"/>
      <c r="BB68" s="243"/>
      <c r="BC68" s="242"/>
      <c r="BD68" s="242"/>
      <c r="BE68" s="241">
        <v>0</v>
      </c>
      <c r="BF68" s="241">
        <v>0</v>
      </c>
      <c r="BG68" s="241">
        <v>0</v>
      </c>
      <c r="BH68" s="241">
        <v>0</v>
      </c>
      <c r="BI68" s="241">
        <v>0</v>
      </c>
      <c r="BJ68" s="241">
        <v>0</v>
      </c>
      <c r="BK68" s="241">
        <v>0</v>
      </c>
      <c r="BL68" s="241"/>
      <c r="BM68" s="241">
        <v>1</v>
      </c>
      <c r="BN68" s="241">
        <v>0</v>
      </c>
      <c r="BO68" s="241">
        <v>0</v>
      </c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>
        <v>0</v>
      </c>
      <c r="CE68" s="241">
        <v>0</v>
      </c>
      <c r="CF68" s="241">
        <v>0</v>
      </c>
      <c r="CG68" s="241">
        <v>0</v>
      </c>
      <c r="CH68" s="241">
        <v>0</v>
      </c>
      <c r="CI68" s="246" t="s">
        <v>633</v>
      </c>
      <c r="CJ68" s="247">
        <v>5735.28</v>
      </c>
      <c r="CK68" s="247">
        <v>5735.28</v>
      </c>
      <c r="CL68" s="247">
        <v>0</v>
      </c>
      <c r="CM68" s="247">
        <v>0</v>
      </c>
    </row>
    <row r="69" spans="1:91" x14ac:dyDescent="0.25">
      <c r="A69" s="231" t="s">
        <v>761</v>
      </c>
      <c r="B69" s="232" t="s">
        <v>762</v>
      </c>
      <c r="C69" s="232" t="s">
        <v>642</v>
      </c>
      <c r="D69" s="233"/>
      <c r="E69" s="234">
        <v>235514</v>
      </c>
      <c r="F69" s="235">
        <v>235514</v>
      </c>
      <c r="G69" s="236"/>
      <c r="H69" s="104"/>
      <c r="I69" s="237">
        <f t="shared" si="11"/>
        <v>235514</v>
      </c>
      <c r="J69" s="238"/>
      <c r="K69" s="239"/>
      <c r="L69" s="8">
        <v>130225.22</v>
      </c>
      <c r="M69" s="240">
        <f t="shared" si="12"/>
        <v>130225.22</v>
      </c>
      <c r="N69" s="71"/>
      <c r="O69" s="100"/>
      <c r="P69" s="9">
        <f t="shared" si="13"/>
        <v>105288.78</v>
      </c>
      <c r="Q69" s="9">
        <f t="shared" si="14"/>
        <v>0</v>
      </c>
      <c r="R69" s="9">
        <f t="shared" si="15"/>
        <v>105288.78</v>
      </c>
      <c r="S69" s="152"/>
      <c r="T69" s="10"/>
      <c r="U69" s="23">
        <f t="shared" si="16"/>
        <v>0.10624746880826924</v>
      </c>
      <c r="V69" s="11">
        <f t="shared" si="17"/>
        <v>25022.766368910721</v>
      </c>
      <c r="W69" s="11">
        <f t="shared" si="18"/>
        <v>13836.1</v>
      </c>
      <c r="X69" s="8">
        <v>13836.1</v>
      </c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>
        <v>0</v>
      </c>
      <c r="AG69" s="11">
        <v>0</v>
      </c>
      <c r="AH69" s="8">
        <v>0</v>
      </c>
      <c r="AI69" s="9">
        <v>0</v>
      </c>
      <c r="AJ69" s="9">
        <v>0</v>
      </c>
      <c r="AK69" s="10"/>
      <c r="AL69" s="11">
        <f t="shared" si="24"/>
        <v>13836.1</v>
      </c>
      <c r="AM69" s="8">
        <v>13836.1</v>
      </c>
      <c r="AN69" s="9">
        <f t="shared" si="26"/>
        <v>0</v>
      </c>
      <c r="AO69" s="9">
        <f t="shared" si="27"/>
        <v>0</v>
      </c>
      <c r="AP69" s="10"/>
      <c r="AQ69" s="25">
        <f t="shared" si="28"/>
        <v>221677.9</v>
      </c>
      <c r="AR69" s="25">
        <f t="shared" si="29"/>
        <v>116389.12</v>
      </c>
      <c r="AS69" s="25">
        <f t="shared" si="30"/>
        <v>105288.78</v>
      </c>
      <c r="AT69" s="10"/>
      <c r="AU69" s="12">
        <v>0</v>
      </c>
      <c r="AV69" s="12">
        <f t="shared" si="31"/>
        <v>13836.1</v>
      </c>
      <c r="AW69" s="12" t="str">
        <f t="shared" si="32"/>
        <v xml:space="preserve"> </v>
      </c>
      <c r="AX69" s="241"/>
      <c r="AY69" s="242"/>
      <c r="AZ69" s="241"/>
      <c r="BA69" s="241"/>
      <c r="BB69" s="243"/>
      <c r="BC69" s="242"/>
      <c r="BD69" s="242"/>
      <c r="BE69" s="241">
        <v>0</v>
      </c>
      <c r="BF69" s="241">
        <v>0</v>
      </c>
      <c r="BG69" s="241">
        <v>0</v>
      </c>
      <c r="BH69" s="241">
        <v>0</v>
      </c>
      <c r="BI69" s="241">
        <v>0</v>
      </c>
      <c r="BJ69" s="241">
        <v>0</v>
      </c>
      <c r="BK69" s="241">
        <v>0</v>
      </c>
      <c r="BL69" s="241"/>
      <c r="BM69" s="241">
        <v>1</v>
      </c>
      <c r="BN69" s="241">
        <v>0</v>
      </c>
      <c r="BO69" s="241">
        <v>0</v>
      </c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>
        <v>0</v>
      </c>
      <c r="CE69" s="241">
        <v>0</v>
      </c>
      <c r="CF69" s="241">
        <v>0</v>
      </c>
      <c r="CG69" s="241">
        <v>0</v>
      </c>
      <c r="CH69" s="241">
        <v>0</v>
      </c>
      <c r="CI69" s="246" t="s">
        <v>633</v>
      </c>
      <c r="CJ69" s="247">
        <v>13836.1</v>
      </c>
      <c r="CK69" s="247">
        <v>13836.1</v>
      </c>
      <c r="CL69" s="247">
        <v>0</v>
      </c>
      <c r="CM69" s="247">
        <v>0</v>
      </c>
    </row>
    <row r="70" spans="1:91" x14ac:dyDescent="0.25">
      <c r="A70" s="231" t="s">
        <v>763</v>
      </c>
      <c r="B70" s="232" t="s">
        <v>764</v>
      </c>
      <c r="C70" s="232" t="s">
        <v>642</v>
      </c>
      <c r="D70" s="233"/>
      <c r="E70" s="234">
        <v>515000</v>
      </c>
      <c r="F70" s="235">
        <v>515000</v>
      </c>
      <c r="G70" s="236"/>
      <c r="H70" s="104"/>
      <c r="I70" s="237">
        <f t="shared" si="11"/>
        <v>515000</v>
      </c>
      <c r="J70" s="238"/>
      <c r="K70" s="239"/>
      <c r="L70" s="8">
        <v>341059.89</v>
      </c>
      <c r="M70" s="240">
        <f t="shared" si="12"/>
        <v>341059.89</v>
      </c>
      <c r="N70" s="71"/>
      <c r="O70" s="100"/>
      <c r="P70" s="9">
        <f t="shared" si="13"/>
        <v>173940.11</v>
      </c>
      <c r="Q70" s="9">
        <f t="shared" si="14"/>
        <v>0</v>
      </c>
      <c r="R70" s="9">
        <f t="shared" si="15"/>
        <v>173940.11</v>
      </c>
      <c r="S70" s="152"/>
      <c r="T70" s="10"/>
      <c r="U70" s="23">
        <f t="shared" si="16"/>
        <v>1.6437992752533874E-2</v>
      </c>
      <c r="V70" s="11">
        <f t="shared" si="17"/>
        <v>8465.5662675549447</v>
      </c>
      <c r="W70" s="11">
        <f t="shared" si="18"/>
        <v>5606.34</v>
      </c>
      <c r="X70" s="8">
        <v>5606.34</v>
      </c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>
        <v>0</v>
      </c>
      <c r="AG70" s="11">
        <v>0</v>
      </c>
      <c r="AH70" s="8">
        <v>0</v>
      </c>
      <c r="AI70" s="9">
        <v>0</v>
      </c>
      <c r="AJ70" s="9">
        <v>0</v>
      </c>
      <c r="AK70" s="10"/>
      <c r="AL70" s="11">
        <f t="shared" si="24"/>
        <v>5606.34</v>
      </c>
      <c r="AM70" s="8">
        <v>5606.34</v>
      </c>
      <c r="AN70" s="9">
        <f t="shared" si="26"/>
        <v>0</v>
      </c>
      <c r="AO70" s="9">
        <f t="shared" si="27"/>
        <v>0</v>
      </c>
      <c r="AP70" s="10"/>
      <c r="AQ70" s="25">
        <f t="shared" si="28"/>
        <v>509393.66</v>
      </c>
      <c r="AR70" s="25">
        <f t="shared" si="29"/>
        <v>335453.55</v>
      </c>
      <c r="AS70" s="25">
        <f t="shared" si="30"/>
        <v>173940.11</v>
      </c>
      <c r="AT70" s="10"/>
      <c r="AU70" s="12">
        <v>0</v>
      </c>
      <c r="AV70" s="12">
        <f t="shared" si="31"/>
        <v>5606.34</v>
      </c>
      <c r="AW70" s="12" t="str">
        <f t="shared" si="32"/>
        <v xml:space="preserve"> </v>
      </c>
      <c r="AX70" s="241"/>
      <c r="AY70" s="242"/>
      <c r="AZ70" s="241"/>
      <c r="BA70" s="241"/>
      <c r="BB70" s="243"/>
      <c r="BC70" s="242"/>
      <c r="BD70" s="242"/>
      <c r="BE70" s="241">
        <v>0</v>
      </c>
      <c r="BF70" s="241">
        <v>0</v>
      </c>
      <c r="BG70" s="241">
        <v>0</v>
      </c>
      <c r="BH70" s="241">
        <v>0</v>
      </c>
      <c r="BI70" s="241">
        <v>0</v>
      </c>
      <c r="BJ70" s="241">
        <v>0</v>
      </c>
      <c r="BK70" s="241">
        <v>0</v>
      </c>
      <c r="BL70" s="241"/>
      <c r="BM70" s="241">
        <v>1</v>
      </c>
      <c r="BN70" s="241">
        <v>0</v>
      </c>
      <c r="BO70" s="241">
        <v>0</v>
      </c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>
        <v>0</v>
      </c>
      <c r="CE70" s="241">
        <v>0</v>
      </c>
      <c r="CF70" s="241">
        <v>0</v>
      </c>
      <c r="CG70" s="241">
        <v>0</v>
      </c>
      <c r="CH70" s="241">
        <v>0</v>
      </c>
      <c r="CI70" s="246" t="s">
        <v>633</v>
      </c>
      <c r="CJ70" s="247">
        <v>5606.34</v>
      </c>
      <c r="CK70" s="247">
        <v>5606.34</v>
      </c>
      <c r="CL70" s="247">
        <v>0</v>
      </c>
      <c r="CM70" s="247">
        <v>0</v>
      </c>
    </row>
    <row r="71" spans="1:91" x14ac:dyDescent="0.25">
      <c r="A71" s="231" t="s">
        <v>765</v>
      </c>
      <c r="B71" s="232" t="s">
        <v>766</v>
      </c>
      <c r="C71" s="232" t="s">
        <v>642</v>
      </c>
      <c r="D71" s="233"/>
      <c r="E71" s="234">
        <v>81431</v>
      </c>
      <c r="F71" s="235">
        <v>81431</v>
      </c>
      <c r="G71" s="236"/>
      <c r="H71" s="104"/>
      <c r="I71" s="237">
        <f t="shared" ref="I71:I134" si="33">F71</f>
        <v>81431</v>
      </c>
      <c r="J71" s="238"/>
      <c r="K71" s="239"/>
      <c r="L71" s="8">
        <v>65270.74</v>
      </c>
      <c r="M71" s="240">
        <f t="shared" ref="M71:M134" si="34">L71</f>
        <v>65270.74</v>
      </c>
      <c r="N71" s="71"/>
      <c r="O71" s="100"/>
      <c r="P71" s="9">
        <f t="shared" ref="P71:P134" si="35">I71-M71</f>
        <v>16160.260000000002</v>
      </c>
      <c r="Q71" s="9">
        <f t="shared" ref="Q71:Q134" si="36">IF(LEFT(B71,4)&lt;&gt;"    ",0,BN71)</f>
        <v>0</v>
      </c>
      <c r="R71" s="9">
        <f t="shared" ref="R71:R134" si="37">+P71-Q71</f>
        <v>16160.260000000002</v>
      </c>
      <c r="S71" s="152"/>
      <c r="T71" s="10"/>
      <c r="U71" s="23">
        <f t="shared" ref="U71:U134" si="38">IF(LEFT(B71,4)&lt;&gt;"    ","",IF(M71&lt;&gt;0,X71/M71,0))</f>
        <v>0.32691325393277293</v>
      </c>
      <c r="V71" s="11">
        <f t="shared" ref="V71:V134" si="39">IF(LEFT(B71,4)&lt;&gt;"    ","",U71*I71)</f>
        <v>26620.873180999632</v>
      </c>
      <c r="W71" s="11" t="str">
        <f t="shared" ref="W71:W134" ca="1" si="40">IF(LEFT(B71,4)&lt;&gt;"    ","",X71+Z71)</f>
        <v/>
      </c>
      <c r="X71" s="8">
        <v>21337.87</v>
      </c>
      <c r="Y71" s="9">
        <f t="shared" ref="Y71:Y134" ca="1" si="41">IF(LEFT(B71,4)&lt;&gt;"    ",0,IF(P71&lt;0,P71,IF(U71&gt;0.3,W71-X71,0)))</f>
        <v>0</v>
      </c>
      <c r="Z71" s="70">
        <f t="shared" ref="Z71:Z134" ca="1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ca="1" si="44">Z71-AC71</f>
        <v>0</v>
      </c>
      <c r="AE71" s="10"/>
      <c r="AF71" s="24">
        <v>0</v>
      </c>
      <c r="AG71" s="11">
        <v>0</v>
      </c>
      <c r="AH71" s="8">
        <v>0</v>
      </c>
      <c r="AI71" s="9">
        <v>0</v>
      </c>
      <c r="AJ71" s="9">
        <v>0</v>
      </c>
      <c r="AK71" s="10"/>
      <c r="AL71" s="11" t="str">
        <f t="shared" ref="AL71:AL134" ca="1" si="45">IF(LEFT(B71,4)&lt;&gt;"    ","",W71-AG71)</f>
        <v/>
      </c>
      <c r="AM71" s="8">
        <v>21337.87</v>
      </c>
      <c r="AN71" s="9" t="str">
        <f t="shared" ref="AN71:AN134" ca="1" si="46">IF(LEFT(B71,4)&lt;&gt;"    ","",Y71-AI71)</f>
        <v/>
      </c>
      <c r="AO71" s="9" t="str">
        <f t="shared" ref="AO71:AO134" ca="1" si="47">IF(LEFT(B71,4)&lt;&gt;"    ","",Z71-AJ71)</f>
        <v/>
      </c>
      <c r="AP71" s="10"/>
      <c r="AQ71" s="25" t="str">
        <f t="shared" ref="AQ71:AQ134" ca="1" si="48">IF(LEFT(B71,4)&lt;&gt;"    ","",I71-W71)</f>
        <v/>
      </c>
      <c r="AR71" s="25">
        <f t="shared" ref="AR71:AR134" si="49">M71-X71</f>
        <v>43932.869999999995</v>
      </c>
      <c r="AS71" s="25" t="str">
        <f t="shared" ref="AS71:AS134" ca="1" si="50">IF(LEFT(B71,4)&lt;&gt;"    ","",P71-Z71)</f>
        <v/>
      </c>
      <c r="AT71" s="10"/>
      <c r="AU71" s="12">
        <v>7850</v>
      </c>
      <c r="AV71" s="12" t="str">
        <f t="shared" ref="AV71:AV134" ca="1" si="51">IF(LEFT(B71,4)&lt;&gt;"    ","",IF(W71-AU71&gt;=0,W71-AU71," "))</f>
        <v/>
      </c>
      <c r="AW71" s="12" t="str">
        <f t="shared" ref="AW71:AW134" ca="1" si="52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>
        <v>0</v>
      </c>
      <c r="BF71" s="241">
        <v>0</v>
      </c>
      <c r="BG71" s="241">
        <v>0</v>
      </c>
      <c r="BH71" s="241">
        <v>0</v>
      </c>
      <c r="BI71" s="241">
        <v>0</v>
      </c>
      <c r="BJ71" s="241">
        <v>0</v>
      </c>
      <c r="BK71" s="241">
        <v>0</v>
      </c>
      <c r="BL71" s="241"/>
      <c r="BM71" s="241">
        <v>1</v>
      </c>
      <c r="BN71" s="241">
        <v>0</v>
      </c>
      <c r="BO71" s="241">
        <v>0</v>
      </c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>
        <v>0</v>
      </c>
      <c r="CE71" s="241">
        <v>0</v>
      </c>
      <c r="CF71" s="241">
        <v>0</v>
      </c>
      <c r="CG71" s="241">
        <v>0</v>
      </c>
      <c r="CH71" s="241">
        <v>0</v>
      </c>
      <c r="CI71" s="246" t="s">
        <v>633</v>
      </c>
      <c r="CJ71" s="247">
        <v>21337.87</v>
      </c>
      <c r="CK71" s="247">
        <v>21337.87</v>
      </c>
      <c r="CL71" s="247">
        <v>7850</v>
      </c>
      <c r="CM71" s="247">
        <v>0</v>
      </c>
    </row>
    <row r="72" spans="1:91" x14ac:dyDescent="0.25">
      <c r="A72" s="231" t="s">
        <v>767</v>
      </c>
      <c r="B72" s="232" t="s">
        <v>768</v>
      </c>
      <c r="C72" s="232" t="s">
        <v>642</v>
      </c>
      <c r="D72" s="233"/>
      <c r="E72" s="234">
        <v>0</v>
      </c>
      <c r="F72" s="235">
        <v>0</v>
      </c>
      <c r="G72" s="236"/>
      <c r="H72" s="104"/>
      <c r="I72" s="237">
        <f t="shared" si="33"/>
        <v>0</v>
      </c>
      <c r="J72" s="238"/>
      <c r="K72" s="239"/>
      <c r="L72" s="8">
        <v>0</v>
      </c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>
        <f t="shared" si="38"/>
        <v>0</v>
      </c>
      <c r="V72" s="11">
        <f t="shared" si="39"/>
        <v>0</v>
      </c>
      <c r="W72" s="11">
        <f t="shared" si="40"/>
        <v>0</v>
      </c>
      <c r="X72" s="8">
        <v>0</v>
      </c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>
        <v>0</v>
      </c>
      <c r="AG72" s="11">
        <v>0</v>
      </c>
      <c r="AH72" s="8">
        <v>0</v>
      </c>
      <c r="AI72" s="9">
        <v>0</v>
      </c>
      <c r="AJ72" s="9">
        <v>0</v>
      </c>
      <c r="AK72" s="10"/>
      <c r="AL72" s="11">
        <f t="shared" si="45"/>
        <v>0</v>
      </c>
      <c r="AM72" s="8">
        <v>0</v>
      </c>
      <c r="AN72" s="9">
        <f t="shared" si="46"/>
        <v>0</v>
      </c>
      <c r="AO72" s="9">
        <f t="shared" si="47"/>
        <v>0</v>
      </c>
      <c r="AP72" s="10"/>
      <c r="AQ72" s="25">
        <f t="shared" si="48"/>
        <v>0</v>
      </c>
      <c r="AR72" s="25">
        <f t="shared" si="49"/>
        <v>0</v>
      </c>
      <c r="AS72" s="25">
        <f t="shared" si="50"/>
        <v>0</v>
      </c>
      <c r="AT72" s="10"/>
      <c r="AU72" s="12">
        <v>0</v>
      </c>
      <c r="AV72" s="12">
        <f t="shared" si="51"/>
        <v>0</v>
      </c>
      <c r="AW72" s="12">
        <f t="shared" si="52"/>
        <v>0</v>
      </c>
      <c r="AX72" s="241"/>
      <c r="AY72" s="242"/>
      <c r="AZ72" s="241"/>
      <c r="BA72" s="241"/>
      <c r="BB72" s="243"/>
      <c r="BC72" s="242"/>
      <c r="BD72" s="242"/>
      <c r="BE72" s="241">
        <v>0</v>
      </c>
      <c r="BF72" s="241">
        <v>0</v>
      </c>
      <c r="BG72" s="241">
        <v>0</v>
      </c>
      <c r="BH72" s="241">
        <v>0</v>
      </c>
      <c r="BI72" s="241">
        <v>0</v>
      </c>
      <c r="BJ72" s="241">
        <v>0</v>
      </c>
      <c r="BK72" s="241">
        <v>0</v>
      </c>
      <c r="BL72" s="241"/>
      <c r="BM72" s="241">
        <v>1</v>
      </c>
      <c r="BN72" s="241">
        <v>0</v>
      </c>
      <c r="BO72" s="241">
        <v>0</v>
      </c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>
        <v>0</v>
      </c>
      <c r="CE72" s="241">
        <v>0</v>
      </c>
      <c r="CF72" s="241">
        <v>0</v>
      </c>
      <c r="CG72" s="241">
        <v>0</v>
      </c>
      <c r="CH72" s="241">
        <v>0</v>
      </c>
      <c r="CI72" s="246" t="s">
        <v>633</v>
      </c>
      <c r="CJ72" s="247">
        <v>0</v>
      </c>
      <c r="CK72" s="247">
        <v>0</v>
      </c>
      <c r="CL72" s="247">
        <v>0</v>
      </c>
      <c r="CM72" s="247">
        <v>0</v>
      </c>
    </row>
    <row r="73" spans="1:91" x14ac:dyDescent="0.25">
      <c r="A73" s="231" t="s">
        <v>769</v>
      </c>
      <c r="B73" s="232" t="s">
        <v>770</v>
      </c>
      <c r="C73" s="232" t="s">
        <v>642</v>
      </c>
      <c r="D73" s="233"/>
      <c r="E73" s="234">
        <v>2100000</v>
      </c>
      <c r="F73" s="235">
        <v>2100000</v>
      </c>
      <c r="G73" s="236"/>
      <c r="H73" s="104"/>
      <c r="I73" s="237">
        <f t="shared" si="33"/>
        <v>2100000</v>
      </c>
      <c r="J73" s="238"/>
      <c r="K73" s="239"/>
      <c r="L73" s="8">
        <v>1417604.1</v>
      </c>
      <c r="M73" s="240">
        <f t="shared" si="34"/>
        <v>1417604.1</v>
      </c>
      <c r="N73" s="71"/>
      <c r="O73" s="100"/>
      <c r="P73" s="9">
        <f t="shared" si="35"/>
        <v>682395.89999999991</v>
      </c>
      <c r="Q73" s="9">
        <f t="shared" si="36"/>
        <v>0</v>
      </c>
      <c r="R73" s="9">
        <f t="shared" si="37"/>
        <v>682395.89999999991</v>
      </c>
      <c r="S73" s="152"/>
      <c r="T73" s="10"/>
      <c r="U73" s="23">
        <f t="shared" si="38"/>
        <v>7.2143675374528038E-2</v>
      </c>
      <c r="V73" s="11">
        <f t="shared" si="39"/>
        <v>151501.71828650887</v>
      </c>
      <c r="W73" s="11">
        <f t="shared" si="40"/>
        <v>102271.17</v>
      </c>
      <c r="X73" s="8">
        <v>102271.17</v>
      </c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>
        <v>0</v>
      </c>
      <c r="AG73" s="11">
        <v>0</v>
      </c>
      <c r="AH73" s="8">
        <v>0</v>
      </c>
      <c r="AI73" s="9">
        <v>0</v>
      </c>
      <c r="AJ73" s="9">
        <v>0</v>
      </c>
      <c r="AK73" s="10"/>
      <c r="AL73" s="11">
        <f t="shared" si="45"/>
        <v>102271.17</v>
      </c>
      <c r="AM73" s="8">
        <v>102271.17</v>
      </c>
      <c r="AN73" s="9">
        <f t="shared" si="46"/>
        <v>0</v>
      </c>
      <c r="AO73" s="9">
        <f t="shared" si="47"/>
        <v>0</v>
      </c>
      <c r="AP73" s="10"/>
      <c r="AQ73" s="25">
        <f t="shared" si="48"/>
        <v>1997728.83</v>
      </c>
      <c r="AR73" s="25">
        <f t="shared" si="49"/>
        <v>1315332.9300000002</v>
      </c>
      <c r="AS73" s="25">
        <f t="shared" si="50"/>
        <v>682395.89999999991</v>
      </c>
      <c r="AT73" s="10"/>
      <c r="AU73" s="12">
        <v>0</v>
      </c>
      <c r="AV73" s="12">
        <f t="shared" si="51"/>
        <v>102271.17</v>
      </c>
      <c r="AW73" s="12" t="str">
        <f t="shared" si="52"/>
        <v xml:space="preserve"> </v>
      </c>
      <c r="AX73" s="241"/>
      <c r="AY73" s="242"/>
      <c r="AZ73" s="241"/>
      <c r="BA73" s="241"/>
      <c r="BB73" s="243"/>
      <c r="BC73" s="242"/>
      <c r="BD73" s="242"/>
      <c r="BE73" s="241">
        <v>0</v>
      </c>
      <c r="BF73" s="241">
        <v>0</v>
      </c>
      <c r="BG73" s="241">
        <v>0</v>
      </c>
      <c r="BH73" s="241">
        <v>0</v>
      </c>
      <c r="BI73" s="241">
        <v>0</v>
      </c>
      <c r="BJ73" s="241">
        <v>0</v>
      </c>
      <c r="BK73" s="241">
        <v>0</v>
      </c>
      <c r="BL73" s="241"/>
      <c r="BM73" s="241">
        <v>1</v>
      </c>
      <c r="BN73" s="241">
        <v>0</v>
      </c>
      <c r="BO73" s="241">
        <v>0</v>
      </c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>
        <v>0</v>
      </c>
      <c r="CE73" s="241">
        <v>0</v>
      </c>
      <c r="CF73" s="241">
        <v>0</v>
      </c>
      <c r="CG73" s="241">
        <v>0</v>
      </c>
      <c r="CH73" s="241">
        <v>0</v>
      </c>
      <c r="CI73" s="246" t="s">
        <v>633</v>
      </c>
      <c r="CJ73" s="247">
        <v>102271.17</v>
      </c>
      <c r="CK73" s="247">
        <v>102271.17</v>
      </c>
      <c r="CL73" s="247">
        <v>0</v>
      </c>
      <c r="CM73" s="247">
        <v>0</v>
      </c>
    </row>
    <row r="74" spans="1:91" x14ac:dyDescent="0.25">
      <c r="A74" s="231" t="s">
        <v>771</v>
      </c>
      <c r="B74" s="232" t="s">
        <v>772</v>
      </c>
      <c r="C74" s="232" t="s">
        <v>642</v>
      </c>
      <c r="D74" s="233"/>
      <c r="E74" s="234">
        <v>171170</v>
      </c>
      <c r="F74" s="235">
        <v>171170</v>
      </c>
      <c r="G74" s="236"/>
      <c r="H74" s="104"/>
      <c r="I74" s="237">
        <f t="shared" si="33"/>
        <v>171170</v>
      </c>
      <c r="J74" s="238"/>
      <c r="K74" s="239"/>
      <c r="L74" s="8">
        <v>86558.28</v>
      </c>
      <c r="M74" s="240">
        <f t="shared" si="34"/>
        <v>86558.28</v>
      </c>
      <c r="N74" s="71"/>
      <c r="O74" s="100"/>
      <c r="P74" s="9">
        <f t="shared" si="35"/>
        <v>84611.72</v>
      </c>
      <c r="Q74" s="9">
        <f t="shared" si="36"/>
        <v>0</v>
      </c>
      <c r="R74" s="9">
        <f t="shared" si="37"/>
        <v>84611.72</v>
      </c>
      <c r="S74" s="152"/>
      <c r="T74" s="10"/>
      <c r="U74" s="23">
        <f t="shared" si="38"/>
        <v>9.2650870604175595E-2</v>
      </c>
      <c r="V74" s="11">
        <f t="shared" si="39"/>
        <v>15859.049521316736</v>
      </c>
      <c r="W74" s="11">
        <f t="shared" si="40"/>
        <v>8019.7</v>
      </c>
      <c r="X74" s="8">
        <v>8019.7</v>
      </c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>
        <v>0</v>
      </c>
      <c r="AG74" s="11">
        <v>0</v>
      </c>
      <c r="AH74" s="8">
        <v>0</v>
      </c>
      <c r="AI74" s="9">
        <v>0</v>
      </c>
      <c r="AJ74" s="9">
        <v>0</v>
      </c>
      <c r="AK74" s="10"/>
      <c r="AL74" s="11">
        <f t="shared" si="45"/>
        <v>8019.7</v>
      </c>
      <c r="AM74" s="8">
        <v>8019.7</v>
      </c>
      <c r="AN74" s="9">
        <f t="shared" si="46"/>
        <v>0</v>
      </c>
      <c r="AO74" s="9">
        <f t="shared" si="47"/>
        <v>0</v>
      </c>
      <c r="AP74" s="10"/>
      <c r="AQ74" s="25">
        <f t="shared" si="48"/>
        <v>163150.29999999999</v>
      </c>
      <c r="AR74" s="25">
        <f t="shared" si="49"/>
        <v>78538.58</v>
      </c>
      <c r="AS74" s="25">
        <f t="shared" si="50"/>
        <v>84611.72</v>
      </c>
      <c r="AT74" s="10"/>
      <c r="AU74" s="12">
        <v>9000</v>
      </c>
      <c r="AV74" s="12" t="str">
        <f t="shared" si="51"/>
        <v xml:space="preserve"> </v>
      </c>
      <c r="AW74" s="12">
        <f t="shared" si="52"/>
        <v>980.30000000000018</v>
      </c>
      <c r="AX74" s="241"/>
      <c r="AY74" s="242"/>
      <c r="AZ74" s="241"/>
      <c r="BA74" s="241"/>
      <c r="BB74" s="243"/>
      <c r="BC74" s="242"/>
      <c r="BD74" s="242"/>
      <c r="BE74" s="241">
        <v>0</v>
      </c>
      <c r="BF74" s="241">
        <v>0</v>
      </c>
      <c r="BG74" s="241">
        <v>0</v>
      </c>
      <c r="BH74" s="241">
        <v>0</v>
      </c>
      <c r="BI74" s="241">
        <v>0</v>
      </c>
      <c r="BJ74" s="241">
        <v>0</v>
      </c>
      <c r="BK74" s="241">
        <v>0</v>
      </c>
      <c r="BL74" s="241"/>
      <c r="BM74" s="241">
        <v>1</v>
      </c>
      <c r="BN74" s="241">
        <v>0</v>
      </c>
      <c r="BO74" s="241">
        <v>0</v>
      </c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>
        <v>0</v>
      </c>
      <c r="CE74" s="241">
        <v>0</v>
      </c>
      <c r="CF74" s="241">
        <v>0</v>
      </c>
      <c r="CG74" s="241">
        <v>0</v>
      </c>
      <c r="CH74" s="241">
        <v>0</v>
      </c>
      <c r="CI74" s="246" t="s">
        <v>633</v>
      </c>
      <c r="CJ74" s="247">
        <v>8019.7</v>
      </c>
      <c r="CK74" s="247">
        <v>8019.7</v>
      </c>
      <c r="CL74" s="247">
        <v>9000</v>
      </c>
      <c r="CM74" s="247">
        <v>0</v>
      </c>
    </row>
    <row r="75" spans="1:91" x14ac:dyDescent="0.25">
      <c r="A75" s="231" t="s">
        <v>773</v>
      </c>
      <c r="B75" s="232" t="s">
        <v>774</v>
      </c>
      <c r="C75" s="232" t="s">
        <v>642</v>
      </c>
      <c r="D75" s="233"/>
      <c r="E75" s="234">
        <v>33500</v>
      </c>
      <c r="F75" s="235">
        <v>33500</v>
      </c>
      <c r="G75" s="236"/>
      <c r="H75" s="104"/>
      <c r="I75" s="237">
        <f t="shared" si="33"/>
        <v>33500</v>
      </c>
      <c r="J75" s="238"/>
      <c r="K75" s="239"/>
      <c r="L75" s="8">
        <v>25429.63</v>
      </c>
      <c r="M75" s="240">
        <f t="shared" si="34"/>
        <v>25429.63</v>
      </c>
      <c r="N75" s="71"/>
      <c r="O75" s="100"/>
      <c r="P75" s="9">
        <f t="shared" si="35"/>
        <v>8070.369999999999</v>
      </c>
      <c r="Q75" s="9">
        <f t="shared" si="36"/>
        <v>0</v>
      </c>
      <c r="R75" s="9">
        <f t="shared" si="37"/>
        <v>8070.369999999999</v>
      </c>
      <c r="S75" s="152"/>
      <c r="T75" s="10"/>
      <c r="U75" s="23">
        <f t="shared" si="38"/>
        <v>0.15779977923390942</v>
      </c>
      <c r="V75" s="11">
        <f t="shared" si="39"/>
        <v>5286.2926043359657</v>
      </c>
      <c r="W75" s="11">
        <f t="shared" si="40"/>
        <v>4012.79</v>
      </c>
      <c r="X75" s="8">
        <v>4012.79</v>
      </c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>
        <v>0</v>
      </c>
      <c r="AG75" s="11">
        <v>0</v>
      </c>
      <c r="AH75" s="8">
        <v>0</v>
      </c>
      <c r="AI75" s="9">
        <v>0</v>
      </c>
      <c r="AJ75" s="9">
        <v>0</v>
      </c>
      <c r="AK75" s="10"/>
      <c r="AL75" s="11">
        <f t="shared" si="45"/>
        <v>4012.79</v>
      </c>
      <c r="AM75" s="8">
        <v>4012.79</v>
      </c>
      <c r="AN75" s="9">
        <f t="shared" si="46"/>
        <v>0</v>
      </c>
      <c r="AO75" s="9">
        <f t="shared" si="47"/>
        <v>0</v>
      </c>
      <c r="AP75" s="10"/>
      <c r="AQ75" s="25">
        <f t="shared" si="48"/>
        <v>29487.21</v>
      </c>
      <c r="AR75" s="25">
        <f t="shared" si="49"/>
        <v>21416.84</v>
      </c>
      <c r="AS75" s="25">
        <f t="shared" si="50"/>
        <v>8070.369999999999</v>
      </c>
      <c r="AT75" s="10"/>
      <c r="AU75" s="12">
        <v>0</v>
      </c>
      <c r="AV75" s="12">
        <f t="shared" si="51"/>
        <v>4012.79</v>
      </c>
      <c r="AW75" s="12" t="str">
        <f t="shared" si="52"/>
        <v xml:space="preserve"> </v>
      </c>
      <c r="AX75" s="241"/>
      <c r="AY75" s="242"/>
      <c r="AZ75" s="241"/>
      <c r="BA75" s="241"/>
      <c r="BB75" s="243"/>
      <c r="BC75" s="242"/>
      <c r="BD75" s="242"/>
      <c r="BE75" s="241">
        <v>0</v>
      </c>
      <c r="BF75" s="241">
        <v>0</v>
      </c>
      <c r="BG75" s="241">
        <v>0</v>
      </c>
      <c r="BH75" s="241">
        <v>0</v>
      </c>
      <c r="BI75" s="241">
        <v>0</v>
      </c>
      <c r="BJ75" s="241">
        <v>0</v>
      </c>
      <c r="BK75" s="241">
        <v>0</v>
      </c>
      <c r="BL75" s="241"/>
      <c r="BM75" s="241">
        <v>1</v>
      </c>
      <c r="BN75" s="241">
        <v>0</v>
      </c>
      <c r="BO75" s="241">
        <v>0</v>
      </c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>
        <v>0</v>
      </c>
      <c r="CE75" s="241">
        <v>0</v>
      </c>
      <c r="CF75" s="241">
        <v>0</v>
      </c>
      <c r="CG75" s="241">
        <v>0</v>
      </c>
      <c r="CH75" s="241">
        <v>0</v>
      </c>
      <c r="CI75" s="246" t="s">
        <v>633</v>
      </c>
      <c r="CJ75" s="247">
        <v>4012.79</v>
      </c>
      <c r="CK75" s="247">
        <v>4012.79</v>
      </c>
      <c r="CL75" s="247">
        <v>0</v>
      </c>
      <c r="CM75" s="247">
        <v>0</v>
      </c>
    </row>
    <row r="76" spans="1:91" x14ac:dyDescent="0.25">
      <c r="A76" s="231" t="s">
        <v>775</v>
      </c>
      <c r="B76" s="232" t="s">
        <v>776</v>
      </c>
      <c r="C76" s="232" t="s">
        <v>642</v>
      </c>
      <c r="D76" s="233"/>
      <c r="E76" s="234">
        <v>426500</v>
      </c>
      <c r="F76" s="235">
        <v>426500</v>
      </c>
      <c r="G76" s="236"/>
      <c r="H76" s="104"/>
      <c r="I76" s="237">
        <f t="shared" si="33"/>
        <v>426500</v>
      </c>
      <c r="J76" s="238"/>
      <c r="K76" s="239"/>
      <c r="L76" s="8">
        <v>331094.75</v>
      </c>
      <c r="M76" s="240">
        <f t="shared" si="34"/>
        <v>331094.75</v>
      </c>
      <c r="N76" s="71"/>
      <c r="O76" s="100"/>
      <c r="P76" s="9">
        <f t="shared" si="35"/>
        <v>95405.25</v>
      </c>
      <c r="Q76" s="9">
        <f t="shared" si="36"/>
        <v>0</v>
      </c>
      <c r="R76" s="9">
        <f t="shared" si="37"/>
        <v>95405.25</v>
      </c>
      <c r="S76" s="152"/>
      <c r="T76" s="10"/>
      <c r="U76" s="23">
        <f t="shared" si="38"/>
        <v>8.974047459224286E-3</v>
      </c>
      <c r="V76" s="11">
        <f t="shared" si="39"/>
        <v>3827.4312413591579</v>
      </c>
      <c r="W76" s="11">
        <f t="shared" si="40"/>
        <v>2971.26</v>
      </c>
      <c r="X76" s="8">
        <v>2971.26</v>
      </c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>
        <f t="shared" si="45"/>
        <v>2971.26</v>
      </c>
      <c r="AM76" s="8">
        <v>2971.26</v>
      </c>
      <c r="AN76" s="9">
        <f t="shared" si="46"/>
        <v>0</v>
      </c>
      <c r="AO76" s="9">
        <f t="shared" si="47"/>
        <v>0</v>
      </c>
      <c r="AP76" s="10"/>
      <c r="AQ76" s="25">
        <f t="shared" si="48"/>
        <v>423528.74</v>
      </c>
      <c r="AR76" s="25">
        <f t="shared" si="49"/>
        <v>328123.49</v>
      </c>
      <c r="AS76" s="25">
        <f t="shared" si="50"/>
        <v>95405.25</v>
      </c>
      <c r="AT76" s="10"/>
      <c r="AU76" s="12">
        <v>28000</v>
      </c>
      <c r="AV76" s="12" t="str">
        <f t="shared" si="51"/>
        <v xml:space="preserve"> </v>
      </c>
      <c r="AW76" s="12">
        <f t="shared" si="52"/>
        <v>25028.739999999998</v>
      </c>
      <c r="AX76" s="241"/>
      <c r="AY76" s="242"/>
      <c r="AZ76" s="241"/>
      <c r="BA76" s="241"/>
      <c r="BB76" s="243"/>
      <c r="BC76" s="242"/>
      <c r="BD76" s="242"/>
      <c r="BE76" s="241">
        <v>0</v>
      </c>
      <c r="BF76" s="241">
        <v>0</v>
      </c>
      <c r="BG76" s="241">
        <v>0</v>
      </c>
      <c r="BH76" s="241">
        <v>0</v>
      </c>
      <c r="BI76" s="241">
        <v>0</v>
      </c>
      <c r="BJ76" s="241">
        <v>0</v>
      </c>
      <c r="BK76" s="241">
        <v>0</v>
      </c>
      <c r="BL76" s="241"/>
      <c r="BM76" s="241">
        <v>1</v>
      </c>
      <c r="BN76" s="241">
        <v>0</v>
      </c>
      <c r="BO76" s="241">
        <v>0</v>
      </c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>
        <v>0</v>
      </c>
      <c r="CE76" s="241">
        <v>0</v>
      </c>
      <c r="CF76" s="241">
        <v>0</v>
      </c>
      <c r="CG76" s="241">
        <v>0</v>
      </c>
      <c r="CH76" s="241">
        <v>0</v>
      </c>
      <c r="CI76" s="246" t="s">
        <v>633</v>
      </c>
      <c r="CJ76" s="247">
        <v>2971.26</v>
      </c>
      <c r="CK76" s="247">
        <v>2971.26</v>
      </c>
      <c r="CL76" s="247">
        <v>28000</v>
      </c>
      <c r="CM76" s="247">
        <v>0</v>
      </c>
    </row>
    <row r="77" spans="1:91" x14ac:dyDescent="0.25">
      <c r="A77" s="231" t="s">
        <v>777</v>
      </c>
      <c r="B77" s="232" t="s">
        <v>778</v>
      </c>
      <c r="C77" s="232" t="s">
        <v>642</v>
      </c>
      <c r="D77" s="233"/>
      <c r="E77" s="234">
        <v>83972</v>
      </c>
      <c r="F77" s="235">
        <v>83972</v>
      </c>
      <c r="G77" s="236"/>
      <c r="H77" s="104"/>
      <c r="I77" s="237">
        <f t="shared" si="33"/>
        <v>83972</v>
      </c>
      <c r="J77" s="238"/>
      <c r="K77" s="239"/>
      <c r="L77" s="8">
        <v>41539.9</v>
      </c>
      <c r="M77" s="240">
        <f t="shared" si="34"/>
        <v>41539.9</v>
      </c>
      <c r="N77" s="71"/>
      <c r="O77" s="100"/>
      <c r="P77" s="9">
        <f t="shared" si="35"/>
        <v>42432.1</v>
      </c>
      <c r="Q77" s="9">
        <f t="shared" si="36"/>
        <v>0</v>
      </c>
      <c r="R77" s="9">
        <f t="shared" si="37"/>
        <v>42432.1</v>
      </c>
      <c r="S77" s="152"/>
      <c r="T77" s="10"/>
      <c r="U77" s="23">
        <f t="shared" si="38"/>
        <v>3.0512832240809436E-3</v>
      </c>
      <c r="V77" s="11">
        <f t="shared" si="39"/>
        <v>256.222354892525</v>
      </c>
      <c r="W77" s="11">
        <f t="shared" si="40"/>
        <v>126.75</v>
      </c>
      <c r="X77" s="8">
        <v>126.75</v>
      </c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>
        <f t="shared" si="45"/>
        <v>126.75</v>
      </c>
      <c r="AM77" s="8">
        <v>126.75</v>
      </c>
      <c r="AN77" s="9">
        <f t="shared" si="46"/>
        <v>0</v>
      </c>
      <c r="AO77" s="9">
        <f t="shared" si="47"/>
        <v>0</v>
      </c>
      <c r="AP77" s="10"/>
      <c r="AQ77" s="25">
        <f t="shared" si="48"/>
        <v>83845.25</v>
      </c>
      <c r="AR77" s="25">
        <f t="shared" si="49"/>
        <v>41413.15</v>
      </c>
      <c r="AS77" s="25">
        <f t="shared" si="50"/>
        <v>42432.1</v>
      </c>
      <c r="AT77" s="10"/>
      <c r="AU77" s="12">
        <v>0</v>
      </c>
      <c r="AV77" s="12">
        <f t="shared" si="51"/>
        <v>126.75</v>
      </c>
      <c r="AW77" s="12" t="str">
        <f t="shared" si="52"/>
        <v xml:space="preserve"> </v>
      </c>
      <c r="AX77" s="241"/>
      <c r="AY77" s="242"/>
      <c r="AZ77" s="241"/>
      <c r="BA77" s="241"/>
      <c r="BB77" s="243"/>
      <c r="BC77" s="242"/>
      <c r="BD77" s="242"/>
      <c r="BE77" s="241">
        <v>0</v>
      </c>
      <c r="BF77" s="241">
        <v>0</v>
      </c>
      <c r="BG77" s="241">
        <v>0</v>
      </c>
      <c r="BH77" s="241">
        <v>0</v>
      </c>
      <c r="BI77" s="241">
        <v>0</v>
      </c>
      <c r="BJ77" s="241">
        <v>0</v>
      </c>
      <c r="BK77" s="241">
        <v>0</v>
      </c>
      <c r="BL77" s="241"/>
      <c r="BM77" s="241">
        <v>1</v>
      </c>
      <c r="BN77" s="241">
        <v>0</v>
      </c>
      <c r="BO77" s="241">
        <v>0</v>
      </c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>
        <v>0</v>
      </c>
      <c r="CE77" s="241">
        <v>0</v>
      </c>
      <c r="CF77" s="241">
        <v>0</v>
      </c>
      <c r="CG77" s="241">
        <v>0</v>
      </c>
      <c r="CH77" s="241">
        <v>0</v>
      </c>
      <c r="CI77" s="246" t="s">
        <v>633</v>
      </c>
      <c r="CJ77" s="247">
        <v>126.75</v>
      </c>
      <c r="CK77" s="247">
        <v>126.75</v>
      </c>
      <c r="CL77" s="247">
        <v>0</v>
      </c>
      <c r="CM77" s="247">
        <v>0</v>
      </c>
    </row>
    <row r="78" spans="1:91" x14ac:dyDescent="0.25">
      <c r="A78" s="231" t="s">
        <v>779</v>
      </c>
      <c r="B78" s="232" t="s">
        <v>780</v>
      </c>
      <c r="C78" s="232" t="s">
        <v>642</v>
      </c>
      <c r="D78" s="233"/>
      <c r="E78" s="234">
        <v>395000</v>
      </c>
      <c r="F78" s="235">
        <v>395000</v>
      </c>
      <c r="G78" s="236"/>
      <c r="H78" s="104"/>
      <c r="I78" s="237">
        <f t="shared" si="33"/>
        <v>395000</v>
      </c>
      <c r="J78" s="238"/>
      <c r="K78" s="239"/>
      <c r="L78" s="8">
        <v>253784.63</v>
      </c>
      <c r="M78" s="240">
        <f t="shared" si="34"/>
        <v>253784.63</v>
      </c>
      <c r="N78" s="71"/>
      <c r="O78" s="100"/>
      <c r="P78" s="9">
        <f t="shared" si="35"/>
        <v>141215.37</v>
      </c>
      <c r="Q78" s="9">
        <f t="shared" si="36"/>
        <v>0</v>
      </c>
      <c r="R78" s="9">
        <f t="shared" si="37"/>
        <v>141215.37</v>
      </c>
      <c r="S78" s="152"/>
      <c r="T78" s="10"/>
      <c r="U78" s="23">
        <f t="shared" si="38"/>
        <v>1.4983176877181254E-3</v>
      </c>
      <c r="V78" s="11">
        <f t="shared" si="39"/>
        <v>591.83548664865953</v>
      </c>
      <c r="W78" s="11">
        <f t="shared" si="40"/>
        <v>380.25</v>
      </c>
      <c r="X78" s="8">
        <v>380.25</v>
      </c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>
        <f t="shared" si="45"/>
        <v>380.25</v>
      </c>
      <c r="AM78" s="8">
        <v>380.25</v>
      </c>
      <c r="AN78" s="9">
        <f t="shared" si="46"/>
        <v>0</v>
      </c>
      <c r="AO78" s="9">
        <f t="shared" si="47"/>
        <v>0</v>
      </c>
      <c r="AP78" s="10"/>
      <c r="AQ78" s="25">
        <f t="shared" si="48"/>
        <v>394619.75</v>
      </c>
      <c r="AR78" s="25">
        <f t="shared" si="49"/>
        <v>253404.38</v>
      </c>
      <c r="AS78" s="25">
        <f t="shared" si="50"/>
        <v>141215.37</v>
      </c>
      <c r="AT78" s="10"/>
      <c r="AU78" s="12">
        <v>0</v>
      </c>
      <c r="AV78" s="12">
        <f t="shared" si="51"/>
        <v>380.25</v>
      </c>
      <c r="AW78" s="12" t="str">
        <f t="shared" si="52"/>
        <v xml:space="preserve"> </v>
      </c>
      <c r="AX78" s="241"/>
      <c r="AY78" s="242"/>
      <c r="AZ78" s="241"/>
      <c r="BA78" s="241"/>
      <c r="BB78" s="243"/>
      <c r="BC78" s="242"/>
      <c r="BD78" s="242"/>
      <c r="BE78" s="241">
        <v>0</v>
      </c>
      <c r="BF78" s="241">
        <v>0</v>
      </c>
      <c r="BG78" s="241">
        <v>0</v>
      </c>
      <c r="BH78" s="241">
        <v>0</v>
      </c>
      <c r="BI78" s="241">
        <v>0</v>
      </c>
      <c r="BJ78" s="241">
        <v>0</v>
      </c>
      <c r="BK78" s="241">
        <v>0</v>
      </c>
      <c r="BL78" s="241"/>
      <c r="BM78" s="241">
        <v>1</v>
      </c>
      <c r="BN78" s="241">
        <v>0</v>
      </c>
      <c r="BO78" s="241">
        <v>0</v>
      </c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>
        <v>0</v>
      </c>
      <c r="CE78" s="241">
        <v>0</v>
      </c>
      <c r="CF78" s="241">
        <v>0</v>
      </c>
      <c r="CG78" s="241">
        <v>0</v>
      </c>
      <c r="CH78" s="241">
        <v>0</v>
      </c>
      <c r="CI78" s="246" t="s">
        <v>633</v>
      </c>
      <c r="CJ78" s="247">
        <v>380.25</v>
      </c>
      <c r="CK78" s="247">
        <v>380.25</v>
      </c>
      <c r="CL78" s="247">
        <v>0</v>
      </c>
      <c r="CM78" s="247">
        <v>0</v>
      </c>
    </row>
    <row r="79" spans="1:91" x14ac:dyDescent="0.25">
      <c r="A79" s="231"/>
      <c r="B79" s="120" t="s">
        <v>781</v>
      </c>
      <c r="C79" s="232"/>
      <c r="D79" s="233"/>
      <c r="E79" s="276">
        <f>SUM(E8:E78)</f>
        <v>27441733.300000001</v>
      </c>
      <c r="F79" s="266">
        <f>SUM(F8:F78)</f>
        <v>27441733.300000001</v>
      </c>
      <c r="G79" s="236"/>
      <c r="H79" s="104"/>
      <c r="I79" s="277">
        <f>SUM(I8:I78)</f>
        <v>27410476.530000001</v>
      </c>
      <c r="J79" s="238"/>
      <c r="K79" s="239"/>
      <c r="L79" s="270">
        <f>SUM(L8:L78)</f>
        <v>29141518.599999994</v>
      </c>
      <c r="M79" s="278">
        <f>SUM(M8:M78)</f>
        <v>28207678.609999992</v>
      </c>
      <c r="N79" s="71"/>
      <c r="O79" s="100"/>
      <c r="P79" s="268">
        <f>SUM(P8:P78)</f>
        <v>-797202.08000000031</v>
      </c>
      <c r="Q79" s="268">
        <f>SUM(Q8:Q78)</f>
        <v>0</v>
      </c>
      <c r="R79" s="268">
        <f>SUM(R8:R78)</f>
        <v>-797202.08000000031</v>
      </c>
      <c r="S79" s="152"/>
      <c r="T79" s="10"/>
      <c r="U79" s="23" t="str">
        <f t="shared" si="38"/>
        <v/>
      </c>
      <c r="V79" s="269">
        <f>SUM(V8:V78)</f>
        <v>6604055.8349807058</v>
      </c>
      <c r="W79" s="269">
        <f ca="1">SUM(W8:W78)</f>
        <v>0</v>
      </c>
      <c r="X79" s="270">
        <f>SUM(X8:X78)</f>
        <v>6643988.7500000009</v>
      </c>
      <c r="Y79" s="268">
        <f ca="1">SUM(Y8:Y78)</f>
        <v>0</v>
      </c>
      <c r="Z79" s="279">
        <f ca="1">SUM(Z8:Z78)</f>
        <v>0</v>
      </c>
      <c r="AA79" s="71"/>
      <c r="AB79" s="108"/>
      <c r="AC79" s="268">
        <f>SUM(AC8:AC78)</f>
        <v>0</v>
      </c>
      <c r="AD79" s="268">
        <f ca="1">SUM(AD8:AD78)</f>
        <v>0</v>
      </c>
      <c r="AE79" s="10"/>
      <c r="AF79" s="24"/>
      <c r="AG79" s="269">
        <f>SUM(AG8:AG78)</f>
        <v>0</v>
      </c>
      <c r="AH79" s="270">
        <f>SUM(AH8:AH78)</f>
        <v>0</v>
      </c>
      <c r="AI79" s="268">
        <f>SUM(AI8:AI78)</f>
        <v>0</v>
      </c>
      <c r="AJ79" s="268">
        <f>SUM(AJ8:AJ78)</f>
        <v>0</v>
      </c>
      <c r="AK79" s="10"/>
      <c r="AL79" s="269">
        <f ca="1">SUM(AL8:AL78)</f>
        <v>0</v>
      </c>
      <c r="AM79" s="270">
        <f>SUM(AM8:AM78)</f>
        <v>6643988.7500000009</v>
      </c>
      <c r="AN79" s="268">
        <f ca="1">SUM(AN8:AN78)</f>
        <v>0</v>
      </c>
      <c r="AO79" s="268">
        <f ca="1">SUM(AO8:AO78)</f>
        <v>0</v>
      </c>
      <c r="AP79" s="10"/>
      <c r="AQ79" s="280">
        <f ca="1">SUM(AQ8:AQ78)</f>
        <v>0</v>
      </c>
      <c r="AR79" s="280">
        <f>SUM(AR8:AR78)</f>
        <v>21563689.859999992</v>
      </c>
      <c r="AS79" s="280">
        <f ca="1">SUM(AS8:AS78)</f>
        <v>0</v>
      </c>
      <c r="AT79" s="10"/>
      <c r="AU79" s="281">
        <f>SUM(AU8:AU78)</f>
        <v>7377776.75</v>
      </c>
      <c r="AV79" s="281">
        <f ca="1">SUM(AV8:AV78)</f>
        <v>0</v>
      </c>
      <c r="AW79" s="281">
        <f ca="1">SUM(AW8:AW78)</f>
        <v>0</v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ref="AI71:AI134" si="53">IF(LEFT(B80,4)&lt;&gt;"    ","",AG80-AH80)</f>
        <v/>
      </c>
      <c r="AJ80" s="9"/>
      <c r="AK80" s="10"/>
      <c r="AL80" s="11" t="str">
        <f t="shared" si="45"/>
        <v/>
      </c>
      <c r="AM80" s="8" t="str">
        <f t="shared" ref="AM71:AM134" si="54">IF(LEFT(B80,4)&lt;&gt;"    ","",X80-AH80)</f>
        <v/>
      </c>
      <c r="AN80" s="9" t="str">
        <f t="shared" si="46"/>
        <v/>
      </c>
      <c r="AO80" s="9" t="str">
        <f t="shared" si="47"/>
        <v/>
      </c>
      <c r="AP80" s="10"/>
      <c r="AQ80" s="25" t="str">
        <f t="shared" si="48"/>
        <v/>
      </c>
      <c r="AR80" s="25">
        <f t="shared" si="49"/>
        <v>0</v>
      </c>
      <c r="AS80" s="25" t="str">
        <f t="shared" si="50"/>
        <v/>
      </c>
      <c r="AT80" s="10"/>
      <c r="AU80" s="12"/>
      <c r="AV80" s="12" t="str">
        <f t="shared" si="51"/>
        <v/>
      </c>
      <c r="AW80" s="12" t="str">
        <f t="shared" si="52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120" t="s">
        <v>634</v>
      </c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53"/>
        <v/>
      </c>
      <c r="AJ81" s="9"/>
      <c r="AK81" s="10"/>
      <c r="AL81" s="11" t="str">
        <f t="shared" si="45"/>
        <v/>
      </c>
      <c r="AM81" s="8" t="str">
        <f t="shared" si="54"/>
        <v/>
      </c>
      <c r="AN81" s="9" t="str">
        <f t="shared" si="46"/>
        <v/>
      </c>
      <c r="AO81" s="9" t="str">
        <f t="shared" si="47"/>
        <v/>
      </c>
      <c r="AP81" s="10"/>
      <c r="AQ81" s="25" t="str">
        <f t="shared" si="48"/>
        <v/>
      </c>
      <c r="AR81" s="25">
        <f t="shared" si="49"/>
        <v>0</v>
      </c>
      <c r="AS81" s="25" t="str">
        <f t="shared" si="50"/>
        <v/>
      </c>
      <c r="AT81" s="10"/>
      <c r="AU81" s="12"/>
      <c r="AV81" s="12" t="str">
        <f t="shared" si="51"/>
        <v/>
      </c>
      <c r="AW81" s="12" t="str">
        <f t="shared" si="52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 t="s">
        <v>782</v>
      </c>
      <c r="B82" s="232" t="s">
        <v>783</v>
      </c>
      <c r="C82" s="232" t="s">
        <v>642</v>
      </c>
      <c r="D82" s="233"/>
      <c r="E82" s="234">
        <v>0</v>
      </c>
      <c r="F82" s="235">
        <v>0</v>
      </c>
      <c r="G82" s="236"/>
      <c r="H82" s="104"/>
      <c r="I82" s="237">
        <f t="shared" si="33"/>
        <v>0</v>
      </c>
      <c r="J82" s="238"/>
      <c r="K82" s="239"/>
      <c r="L82" s="8">
        <v>2826.25</v>
      </c>
      <c r="M82" s="240">
        <f t="shared" si="34"/>
        <v>2826.25</v>
      </c>
      <c r="N82" s="71"/>
      <c r="O82" s="100"/>
      <c r="P82" s="9">
        <f t="shared" si="35"/>
        <v>-2826.25</v>
      </c>
      <c r="Q82" s="9">
        <f t="shared" si="36"/>
        <v>0</v>
      </c>
      <c r="R82" s="9">
        <f t="shared" si="37"/>
        <v>-2826.25</v>
      </c>
      <c r="S82" s="152">
        <v>46022</v>
      </c>
      <c r="T82" s="10"/>
      <c r="U82" s="23">
        <f t="shared" si="38"/>
        <v>1</v>
      </c>
      <c r="V82" s="11">
        <f t="shared" si="39"/>
        <v>0</v>
      </c>
      <c r="W82" s="11">
        <f t="shared" si="40"/>
        <v>0</v>
      </c>
      <c r="X82" s="8">
        <v>2826.25</v>
      </c>
      <c r="Y82" s="9">
        <f t="shared" si="41"/>
        <v>-2826.25</v>
      </c>
      <c r="Z82" s="70">
        <f t="shared" si="42"/>
        <v>-2826.25</v>
      </c>
      <c r="AA82" s="71"/>
      <c r="AB82" s="108"/>
      <c r="AC82" s="9">
        <f t="shared" si="43"/>
        <v>0</v>
      </c>
      <c r="AD82" s="9">
        <f t="shared" si="44"/>
        <v>-2826.25</v>
      </c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>
        <f t="shared" si="45"/>
        <v>0</v>
      </c>
      <c r="AM82" s="8">
        <v>2826.25</v>
      </c>
      <c r="AN82" s="9">
        <f t="shared" si="46"/>
        <v>-2826.25</v>
      </c>
      <c r="AO82" s="9">
        <f t="shared" si="47"/>
        <v>-2826.25</v>
      </c>
      <c r="AP82" s="10"/>
      <c r="AQ82" s="25">
        <f t="shared" si="48"/>
        <v>0</v>
      </c>
      <c r="AR82" s="25">
        <f t="shared" si="49"/>
        <v>0</v>
      </c>
      <c r="AS82" s="25">
        <f t="shared" si="50"/>
        <v>0</v>
      </c>
      <c r="AT82" s="10"/>
      <c r="AU82" s="12">
        <v>2826.25</v>
      </c>
      <c r="AV82" s="12" t="str">
        <f t="shared" si="51"/>
        <v xml:space="preserve"> </v>
      </c>
      <c r="AW82" s="12">
        <f t="shared" si="52"/>
        <v>2826.25</v>
      </c>
      <c r="AX82" s="241"/>
      <c r="AY82" s="242"/>
      <c r="AZ82" s="241"/>
      <c r="BA82" s="241"/>
      <c r="BB82" s="243"/>
      <c r="BC82" s="242"/>
      <c r="BD82" s="242"/>
      <c r="BE82" s="241">
        <v>0</v>
      </c>
      <c r="BF82" s="241">
        <v>0</v>
      </c>
      <c r="BG82" s="241">
        <v>0</v>
      </c>
      <c r="BH82" s="241">
        <v>0</v>
      </c>
      <c r="BI82" s="241">
        <v>0</v>
      </c>
      <c r="BJ82" s="241">
        <v>0</v>
      </c>
      <c r="BK82" s="241">
        <v>0</v>
      </c>
      <c r="BL82" s="241"/>
      <c r="BM82" s="241">
        <v>2</v>
      </c>
      <c r="BN82" s="241">
        <v>0</v>
      </c>
      <c r="BO82" s="241">
        <v>0</v>
      </c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>
        <v>0</v>
      </c>
      <c r="CE82" s="241">
        <v>0</v>
      </c>
      <c r="CF82" s="241">
        <v>0</v>
      </c>
      <c r="CG82" s="241">
        <v>0</v>
      </c>
      <c r="CH82" s="241">
        <v>0</v>
      </c>
      <c r="CI82" s="246" t="s">
        <v>633</v>
      </c>
      <c r="CJ82" s="247">
        <v>2826.25</v>
      </c>
      <c r="CK82" s="247">
        <v>2826.25</v>
      </c>
      <c r="CL82" s="247">
        <v>2826.25</v>
      </c>
      <c r="CM82" s="247">
        <v>0</v>
      </c>
    </row>
    <row r="83" spans="1:91" x14ac:dyDescent="0.25">
      <c r="A83" s="231" t="s">
        <v>784</v>
      </c>
      <c r="B83" s="232" t="s">
        <v>785</v>
      </c>
      <c r="C83" s="232" t="s">
        <v>642</v>
      </c>
      <c r="D83" s="233"/>
      <c r="E83" s="234">
        <v>0</v>
      </c>
      <c r="F83" s="235">
        <v>0</v>
      </c>
      <c r="G83" s="236"/>
      <c r="H83" s="104"/>
      <c r="I83" s="237">
        <f t="shared" si="33"/>
        <v>0</v>
      </c>
      <c r="J83" s="238"/>
      <c r="K83" s="239"/>
      <c r="L83" s="8">
        <v>0</v>
      </c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>
        <v>45838</v>
      </c>
      <c r="T83" s="10"/>
      <c r="U83" s="23">
        <f t="shared" si="38"/>
        <v>0</v>
      </c>
      <c r="V83" s="11">
        <f t="shared" si="39"/>
        <v>0</v>
      </c>
      <c r="W83" s="11">
        <f t="shared" si="40"/>
        <v>0</v>
      </c>
      <c r="X83" s="8">
        <v>0</v>
      </c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>
        <f t="shared" si="45"/>
        <v>0</v>
      </c>
      <c r="AM83" s="8">
        <v>0</v>
      </c>
      <c r="AN83" s="9">
        <f t="shared" si="46"/>
        <v>0</v>
      </c>
      <c r="AO83" s="9">
        <f t="shared" si="47"/>
        <v>0</v>
      </c>
      <c r="AP83" s="10"/>
      <c r="AQ83" s="25">
        <f t="shared" si="48"/>
        <v>0</v>
      </c>
      <c r="AR83" s="25">
        <f t="shared" si="49"/>
        <v>0</v>
      </c>
      <c r="AS83" s="25">
        <f t="shared" si="50"/>
        <v>0</v>
      </c>
      <c r="AT83" s="10"/>
      <c r="AU83" s="12">
        <v>0</v>
      </c>
      <c r="AV83" s="12">
        <f t="shared" si="51"/>
        <v>0</v>
      </c>
      <c r="AW83" s="12">
        <f t="shared" si="52"/>
        <v>0</v>
      </c>
      <c r="AX83" s="241"/>
      <c r="AY83" s="242"/>
      <c r="AZ83" s="241"/>
      <c r="BA83" s="241"/>
      <c r="BB83" s="243"/>
      <c r="BC83" s="242"/>
      <c r="BD83" s="242"/>
      <c r="BE83" s="241">
        <v>0</v>
      </c>
      <c r="BF83" s="241">
        <v>0</v>
      </c>
      <c r="BG83" s="241">
        <v>0</v>
      </c>
      <c r="BH83" s="241">
        <v>0</v>
      </c>
      <c r="BI83" s="241">
        <v>0</v>
      </c>
      <c r="BJ83" s="241">
        <v>0</v>
      </c>
      <c r="BK83" s="241">
        <v>0</v>
      </c>
      <c r="BL83" s="241"/>
      <c r="BM83" s="241">
        <v>2</v>
      </c>
      <c r="BN83" s="241">
        <v>0</v>
      </c>
      <c r="BO83" s="241">
        <v>0</v>
      </c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>
        <v>0</v>
      </c>
      <c r="CE83" s="241">
        <v>0</v>
      </c>
      <c r="CF83" s="241">
        <v>0</v>
      </c>
      <c r="CG83" s="241">
        <v>0</v>
      </c>
      <c r="CH83" s="241">
        <v>0</v>
      </c>
      <c r="CI83" s="246" t="s">
        <v>633</v>
      </c>
      <c r="CJ83" s="247">
        <v>0</v>
      </c>
      <c r="CK83" s="247">
        <v>0</v>
      </c>
      <c r="CL83" s="247">
        <v>0</v>
      </c>
      <c r="CM83" s="247">
        <v>0</v>
      </c>
    </row>
    <row r="84" spans="1:91" x14ac:dyDescent="0.25">
      <c r="A84" s="231" t="s">
        <v>786</v>
      </c>
      <c r="B84" s="232" t="s">
        <v>787</v>
      </c>
      <c r="C84" s="232" t="s">
        <v>642</v>
      </c>
      <c r="D84" s="233"/>
      <c r="E84" s="234">
        <v>0</v>
      </c>
      <c r="F84" s="235">
        <v>0</v>
      </c>
      <c r="G84" s="236"/>
      <c r="H84" s="104"/>
      <c r="I84" s="237">
        <f t="shared" si="33"/>
        <v>0</v>
      </c>
      <c r="J84" s="238"/>
      <c r="K84" s="239"/>
      <c r="L84" s="8">
        <v>8977.74</v>
      </c>
      <c r="M84" s="240">
        <f t="shared" si="34"/>
        <v>8977.74</v>
      </c>
      <c r="N84" s="71"/>
      <c r="O84" s="100"/>
      <c r="P84" s="9">
        <f t="shared" si="35"/>
        <v>-8977.74</v>
      </c>
      <c r="Q84" s="9">
        <f t="shared" si="36"/>
        <v>0</v>
      </c>
      <c r="R84" s="9">
        <f t="shared" si="37"/>
        <v>-8977.74</v>
      </c>
      <c r="S84" s="152">
        <v>45930</v>
      </c>
      <c r="T84" s="10"/>
      <c r="U84" s="23">
        <f t="shared" si="38"/>
        <v>1.0040745220957612</v>
      </c>
      <c r="V84" s="11">
        <f t="shared" si="39"/>
        <v>0</v>
      </c>
      <c r="W84" s="11">
        <f t="shared" si="40"/>
        <v>36.579999999999927</v>
      </c>
      <c r="X84" s="8">
        <v>9014.32</v>
      </c>
      <c r="Y84" s="9">
        <f t="shared" si="41"/>
        <v>-8977.74</v>
      </c>
      <c r="Z84" s="70">
        <f t="shared" si="42"/>
        <v>-8977.74</v>
      </c>
      <c r="AA84" s="71"/>
      <c r="AB84" s="108"/>
      <c r="AC84" s="9">
        <f t="shared" si="43"/>
        <v>0</v>
      </c>
      <c r="AD84" s="9">
        <f t="shared" si="44"/>
        <v>-8977.74</v>
      </c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>
        <f t="shared" si="45"/>
        <v>36.579999999999927</v>
      </c>
      <c r="AM84" s="8">
        <v>9014.32</v>
      </c>
      <c r="AN84" s="9">
        <f t="shared" si="46"/>
        <v>-8977.74</v>
      </c>
      <c r="AO84" s="9">
        <f t="shared" si="47"/>
        <v>-8977.74</v>
      </c>
      <c r="AP84" s="10"/>
      <c r="AQ84" s="25">
        <f t="shared" si="48"/>
        <v>-36.579999999999927</v>
      </c>
      <c r="AR84" s="25">
        <f t="shared" si="49"/>
        <v>-36.579999999999927</v>
      </c>
      <c r="AS84" s="25">
        <f t="shared" si="50"/>
        <v>0</v>
      </c>
      <c r="AT84" s="10"/>
      <c r="AU84" s="12">
        <v>9014.32</v>
      </c>
      <c r="AV84" s="12" t="str">
        <f t="shared" si="51"/>
        <v xml:space="preserve"> </v>
      </c>
      <c r="AW84" s="12">
        <f t="shared" si="52"/>
        <v>8977.74</v>
      </c>
      <c r="AX84" s="241"/>
      <c r="AY84" s="242"/>
      <c r="AZ84" s="241"/>
      <c r="BA84" s="241"/>
      <c r="BB84" s="243"/>
      <c r="BC84" s="242"/>
      <c r="BD84" s="242"/>
      <c r="BE84" s="241">
        <v>0</v>
      </c>
      <c r="BF84" s="241">
        <v>0</v>
      </c>
      <c r="BG84" s="241">
        <v>0</v>
      </c>
      <c r="BH84" s="241">
        <v>0</v>
      </c>
      <c r="BI84" s="241">
        <v>0</v>
      </c>
      <c r="BJ84" s="241">
        <v>0</v>
      </c>
      <c r="BK84" s="241">
        <v>0</v>
      </c>
      <c r="BL84" s="241"/>
      <c r="BM84" s="241">
        <v>2</v>
      </c>
      <c r="BN84" s="241">
        <v>0</v>
      </c>
      <c r="BO84" s="241">
        <v>0</v>
      </c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>
        <v>0</v>
      </c>
      <c r="CE84" s="241">
        <v>0</v>
      </c>
      <c r="CF84" s="241">
        <v>0</v>
      </c>
      <c r="CG84" s="241">
        <v>0</v>
      </c>
      <c r="CH84" s="241">
        <v>0</v>
      </c>
      <c r="CI84" s="246" t="s">
        <v>633</v>
      </c>
      <c r="CJ84" s="247">
        <v>9014.32</v>
      </c>
      <c r="CK84" s="247">
        <v>9014.32</v>
      </c>
      <c r="CL84" s="247">
        <v>9014.32</v>
      </c>
      <c r="CM84" s="247">
        <v>0</v>
      </c>
    </row>
    <row r="85" spans="1:91" x14ac:dyDescent="0.25">
      <c r="A85" s="231" t="s">
        <v>788</v>
      </c>
      <c r="B85" s="232" t="s">
        <v>789</v>
      </c>
      <c r="C85" s="232" t="s">
        <v>642</v>
      </c>
      <c r="D85" s="233"/>
      <c r="E85" s="234">
        <v>0</v>
      </c>
      <c r="F85" s="235">
        <v>0</v>
      </c>
      <c r="G85" s="236"/>
      <c r="H85" s="104"/>
      <c r="I85" s="237">
        <f t="shared" si="33"/>
        <v>0</v>
      </c>
      <c r="J85" s="238"/>
      <c r="K85" s="239"/>
      <c r="L85" s="8">
        <v>16693.18</v>
      </c>
      <c r="M85" s="240">
        <f t="shared" si="34"/>
        <v>16693.18</v>
      </c>
      <c r="N85" s="71"/>
      <c r="O85" s="100"/>
      <c r="P85" s="9">
        <f t="shared" si="35"/>
        <v>-16693.18</v>
      </c>
      <c r="Q85" s="9">
        <f t="shared" si="36"/>
        <v>0</v>
      </c>
      <c r="R85" s="9">
        <f t="shared" si="37"/>
        <v>-16693.18</v>
      </c>
      <c r="S85" s="152">
        <v>46022</v>
      </c>
      <c r="T85" s="10"/>
      <c r="U85" s="23">
        <f t="shared" si="38"/>
        <v>0.96795098357532838</v>
      </c>
      <c r="V85" s="11">
        <f t="shared" si="39"/>
        <v>0</v>
      </c>
      <c r="W85" s="11">
        <f t="shared" si="40"/>
        <v>-535</v>
      </c>
      <c r="X85" s="8">
        <v>16158.18</v>
      </c>
      <c r="Y85" s="9">
        <f t="shared" si="41"/>
        <v>-16693.18</v>
      </c>
      <c r="Z85" s="70">
        <f t="shared" si="42"/>
        <v>-16693.18</v>
      </c>
      <c r="AA85" s="71"/>
      <c r="AB85" s="108"/>
      <c r="AC85" s="9">
        <f t="shared" si="43"/>
        <v>0</v>
      </c>
      <c r="AD85" s="9">
        <f t="shared" si="44"/>
        <v>-16693.18</v>
      </c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>
        <f t="shared" si="45"/>
        <v>-535</v>
      </c>
      <c r="AM85" s="8">
        <v>16158.18</v>
      </c>
      <c r="AN85" s="9">
        <f t="shared" si="46"/>
        <v>-16693.18</v>
      </c>
      <c r="AO85" s="9">
        <f t="shared" si="47"/>
        <v>-16693.18</v>
      </c>
      <c r="AP85" s="10"/>
      <c r="AQ85" s="25">
        <f t="shared" si="48"/>
        <v>535</v>
      </c>
      <c r="AR85" s="25">
        <f t="shared" si="49"/>
        <v>535</v>
      </c>
      <c r="AS85" s="25">
        <f t="shared" si="50"/>
        <v>0</v>
      </c>
      <c r="AT85" s="10"/>
      <c r="AU85" s="12">
        <v>16158.18</v>
      </c>
      <c r="AV85" s="12" t="str">
        <f t="shared" si="51"/>
        <v xml:space="preserve"> </v>
      </c>
      <c r="AW85" s="12">
        <f t="shared" si="52"/>
        <v>16693.18</v>
      </c>
      <c r="AX85" s="241"/>
      <c r="AY85" s="242"/>
      <c r="AZ85" s="241"/>
      <c r="BA85" s="241"/>
      <c r="BB85" s="243"/>
      <c r="BC85" s="242"/>
      <c r="BD85" s="242"/>
      <c r="BE85" s="241">
        <v>0</v>
      </c>
      <c r="BF85" s="241">
        <v>0</v>
      </c>
      <c r="BG85" s="241">
        <v>0</v>
      </c>
      <c r="BH85" s="241">
        <v>0</v>
      </c>
      <c r="BI85" s="241">
        <v>0</v>
      </c>
      <c r="BJ85" s="241">
        <v>0</v>
      </c>
      <c r="BK85" s="241">
        <v>0</v>
      </c>
      <c r="BL85" s="241"/>
      <c r="BM85" s="241">
        <v>2</v>
      </c>
      <c r="BN85" s="241">
        <v>0</v>
      </c>
      <c r="BO85" s="241">
        <v>0</v>
      </c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>
        <v>0</v>
      </c>
      <c r="CE85" s="241">
        <v>0</v>
      </c>
      <c r="CF85" s="241">
        <v>0</v>
      </c>
      <c r="CG85" s="241">
        <v>0</v>
      </c>
      <c r="CH85" s="241">
        <v>0</v>
      </c>
      <c r="CI85" s="246" t="s">
        <v>633</v>
      </c>
      <c r="CJ85" s="247">
        <v>16158.18</v>
      </c>
      <c r="CK85" s="247">
        <v>16158.18</v>
      </c>
      <c r="CL85" s="247">
        <v>16158.18</v>
      </c>
      <c r="CM85" s="247">
        <v>0</v>
      </c>
    </row>
    <row r="86" spans="1:91" x14ac:dyDescent="0.25">
      <c r="A86" s="231" t="s">
        <v>790</v>
      </c>
      <c r="B86" s="232" t="s">
        <v>791</v>
      </c>
      <c r="C86" s="232" t="s">
        <v>642</v>
      </c>
      <c r="D86" s="233"/>
      <c r="E86" s="234">
        <v>59545</v>
      </c>
      <c r="F86" s="235">
        <v>59545</v>
      </c>
      <c r="G86" s="236"/>
      <c r="H86" s="104"/>
      <c r="I86" s="237">
        <f t="shared" si="33"/>
        <v>59545</v>
      </c>
      <c r="J86" s="238"/>
      <c r="K86" s="239"/>
      <c r="L86" s="8">
        <v>42777.45</v>
      </c>
      <c r="M86" s="240">
        <f t="shared" si="34"/>
        <v>42777.45</v>
      </c>
      <c r="N86" s="71"/>
      <c r="O86" s="100"/>
      <c r="P86" s="9">
        <f t="shared" si="35"/>
        <v>16767.550000000003</v>
      </c>
      <c r="Q86" s="9">
        <f t="shared" si="36"/>
        <v>0</v>
      </c>
      <c r="R86" s="9">
        <f t="shared" si="37"/>
        <v>16767.550000000003</v>
      </c>
      <c r="S86" s="152">
        <v>46022</v>
      </c>
      <c r="T86" s="10"/>
      <c r="U86" s="23">
        <f t="shared" si="38"/>
        <v>1.0382893323468323</v>
      </c>
      <c r="V86" s="11">
        <f t="shared" si="39"/>
        <v>61824.938294592132</v>
      </c>
      <c r="W86" s="11" t="str">
        <f t="shared" ca="1" si="40"/>
        <v/>
      </c>
      <c r="X86" s="8">
        <v>44415.37</v>
      </c>
      <c r="Y86" s="9">
        <f t="shared" ca="1" si="41"/>
        <v>0</v>
      </c>
      <c r="Z86" s="70">
        <f t="shared" ca="1" si="42"/>
        <v>0</v>
      </c>
      <c r="AA86" s="71"/>
      <c r="AB86" s="108"/>
      <c r="AC86" s="9">
        <f t="shared" si="43"/>
        <v>0</v>
      </c>
      <c r="AD86" s="9">
        <f t="shared" ca="1" si="44"/>
        <v>0</v>
      </c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 t="str">
        <f t="shared" ca="1" si="45"/>
        <v/>
      </c>
      <c r="AM86" s="8">
        <v>44415.37</v>
      </c>
      <c r="AN86" s="9" t="str">
        <f t="shared" ca="1" si="46"/>
        <v/>
      </c>
      <c r="AO86" s="9" t="str">
        <f t="shared" ca="1" si="47"/>
        <v/>
      </c>
      <c r="AP86" s="10"/>
      <c r="AQ86" s="25" t="str">
        <f t="shared" ca="1" si="48"/>
        <v/>
      </c>
      <c r="AR86" s="25">
        <f t="shared" si="49"/>
        <v>-1637.9200000000055</v>
      </c>
      <c r="AS86" s="25" t="str">
        <f t="shared" ca="1" si="50"/>
        <v/>
      </c>
      <c r="AT86" s="10"/>
      <c r="AU86" s="12">
        <v>59545</v>
      </c>
      <c r="AV86" s="12" t="str">
        <f t="shared" ca="1" si="51"/>
        <v/>
      </c>
      <c r="AW86" s="12" t="str">
        <f t="shared" ca="1" si="52"/>
        <v/>
      </c>
      <c r="AX86" s="241"/>
      <c r="AY86" s="242"/>
      <c r="AZ86" s="241"/>
      <c r="BA86" s="241"/>
      <c r="BB86" s="243"/>
      <c r="BC86" s="242"/>
      <c r="BD86" s="242"/>
      <c r="BE86" s="241">
        <v>0</v>
      </c>
      <c r="BF86" s="241">
        <v>0</v>
      </c>
      <c r="BG86" s="241">
        <v>0</v>
      </c>
      <c r="BH86" s="241">
        <v>0</v>
      </c>
      <c r="BI86" s="241">
        <v>0</v>
      </c>
      <c r="BJ86" s="241">
        <v>0</v>
      </c>
      <c r="BK86" s="241">
        <v>0</v>
      </c>
      <c r="BL86" s="241"/>
      <c r="BM86" s="241">
        <v>2</v>
      </c>
      <c r="BN86" s="241">
        <v>0</v>
      </c>
      <c r="BO86" s="241">
        <v>0</v>
      </c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>
        <v>0</v>
      </c>
      <c r="CE86" s="241">
        <v>0</v>
      </c>
      <c r="CF86" s="241">
        <v>0</v>
      </c>
      <c r="CG86" s="241">
        <v>0</v>
      </c>
      <c r="CH86" s="241">
        <v>0</v>
      </c>
      <c r="CI86" s="246" t="s">
        <v>633</v>
      </c>
      <c r="CJ86" s="247">
        <v>44415.37</v>
      </c>
      <c r="CK86" s="247">
        <v>44415.37</v>
      </c>
      <c r="CL86" s="247">
        <v>59545</v>
      </c>
      <c r="CM86" s="247">
        <v>0</v>
      </c>
    </row>
    <row r="87" spans="1:91" x14ac:dyDescent="0.25">
      <c r="A87" s="231" t="s">
        <v>792</v>
      </c>
      <c r="B87" s="232" t="s">
        <v>793</v>
      </c>
      <c r="C87" s="232" t="s">
        <v>642</v>
      </c>
      <c r="D87" s="233"/>
      <c r="E87" s="234">
        <v>4871</v>
      </c>
      <c r="F87" s="235">
        <v>4871</v>
      </c>
      <c r="G87" s="236"/>
      <c r="H87" s="104"/>
      <c r="I87" s="237">
        <f t="shared" si="33"/>
        <v>4871</v>
      </c>
      <c r="J87" s="238"/>
      <c r="K87" s="239"/>
      <c r="L87" s="8">
        <v>965.51</v>
      </c>
      <c r="M87" s="240">
        <f t="shared" si="34"/>
        <v>965.51</v>
      </c>
      <c r="N87" s="71"/>
      <c r="O87" s="100"/>
      <c r="P87" s="9">
        <f t="shared" si="35"/>
        <v>3905.49</v>
      </c>
      <c r="Q87" s="9">
        <f t="shared" si="36"/>
        <v>0</v>
      </c>
      <c r="R87" s="9">
        <f t="shared" si="37"/>
        <v>3905.49</v>
      </c>
      <c r="S87" s="152">
        <v>45869</v>
      </c>
      <c r="T87" s="10"/>
      <c r="U87" s="23">
        <f t="shared" si="38"/>
        <v>1</v>
      </c>
      <c r="V87" s="11">
        <f t="shared" si="39"/>
        <v>4871</v>
      </c>
      <c r="W87" s="11" t="str">
        <f t="shared" ca="1" si="40"/>
        <v/>
      </c>
      <c r="X87" s="8">
        <v>965.51</v>
      </c>
      <c r="Y87" s="9">
        <f t="shared" ca="1" si="41"/>
        <v>0</v>
      </c>
      <c r="Z87" s="70">
        <f t="shared" ca="1" si="42"/>
        <v>0</v>
      </c>
      <c r="AA87" s="71"/>
      <c r="AB87" s="108"/>
      <c r="AC87" s="9">
        <f t="shared" si="43"/>
        <v>0</v>
      </c>
      <c r="AD87" s="9">
        <f t="shared" ca="1" si="44"/>
        <v>0</v>
      </c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 t="str">
        <f t="shared" ca="1" si="45"/>
        <v/>
      </c>
      <c r="AM87" s="8">
        <v>965.51</v>
      </c>
      <c r="AN87" s="9" t="str">
        <f t="shared" ca="1" si="46"/>
        <v/>
      </c>
      <c r="AO87" s="9" t="str">
        <f t="shared" ca="1" si="47"/>
        <v/>
      </c>
      <c r="AP87" s="10"/>
      <c r="AQ87" s="25" t="str">
        <f t="shared" ca="1" si="48"/>
        <v/>
      </c>
      <c r="AR87" s="25">
        <f t="shared" si="49"/>
        <v>0</v>
      </c>
      <c r="AS87" s="25" t="str">
        <f t="shared" ca="1" si="50"/>
        <v/>
      </c>
      <c r="AT87" s="10"/>
      <c r="AU87" s="12">
        <v>4871</v>
      </c>
      <c r="AV87" s="12" t="str">
        <f t="shared" ca="1" si="51"/>
        <v/>
      </c>
      <c r="AW87" s="12" t="str">
        <f t="shared" ca="1" si="52"/>
        <v/>
      </c>
      <c r="AX87" s="241"/>
      <c r="AY87" s="242"/>
      <c r="AZ87" s="241"/>
      <c r="BA87" s="241"/>
      <c r="BB87" s="243"/>
      <c r="BC87" s="242"/>
      <c r="BD87" s="242"/>
      <c r="BE87" s="241">
        <v>0</v>
      </c>
      <c r="BF87" s="241">
        <v>0</v>
      </c>
      <c r="BG87" s="241">
        <v>0</v>
      </c>
      <c r="BH87" s="241">
        <v>0</v>
      </c>
      <c r="BI87" s="241">
        <v>0</v>
      </c>
      <c r="BJ87" s="241">
        <v>0</v>
      </c>
      <c r="BK87" s="241">
        <v>0</v>
      </c>
      <c r="BL87" s="241"/>
      <c r="BM87" s="241">
        <v>2</v>
      </c>
      <c r="BN87" s="241">
        <v>0</v>
      </c>
      <c r="BO87" s="241">
        <v>0</v>
      </c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>
        <v>0</v>
      </c>
      <c r="CE87" s="241">
        <v>0</v>
      </c>
      <c r="CF87" s="241">
        <v>0</v>
      </c>
      <c r="CG87" s="241">
        <v>0</v>
      </c>
      <c r="CH87" s="241">
        <v>0</v>
      </c>
      <c r="CI87" s="246" t="s">
        <v>633</v>
      </c>
      <c r="CJ87" s="247">
        <v>965.51</v>
      </c>
      <c r="CK87" s="247">
        <v>965.51</v>
      </c>
      <c r="CL87" s="247">
        <v>4871</v>
      </c>
      <c r="CM87" s="247">
        <v>0</v>
      </c>
    </row>
    <row r="88" spans="1:91" x14ac:dyDescent="0.25">
      <c r="A88" s="231" t="s">
        <v>794</v>
      </c>
      <c r="B88" s="232" t="s">
        <v>795</v>
      </c>
      <c r="C88" s="232" t="s">
        <v>642</v>
      </c>
      <c r="D88" s="233"/>
      <c r="E88" s="234">
        <v>13160</v>
      </c>
      <c r="F88" s="235">
        <v>13160</v>
      </c>
      <c r="G88" s="236"/>
      <c r="H88" s="104"/>
      <c r="I88" s="237">
        <f t="shared" si="33"/>
        <v>13160</v>
      </c>
      <c r="J88" s="238"/>
      <c r="K88" s="239"/>
      <c r="L88" s="8">
        <v>7058.01</v>
      </c>
      <c r="M88" s="240">
        <f t="shared" si="34"/>
        <v>7058.01</v>
      </c>
      <c r="N88" s="71"/>
      <c r="O88" s="100"/>
      <c r="P88" s="9">
        <f t="shared" si="35"/>
        <v>6101.99</v>
      </c>
      <c r="Q88" s="9">
        <f t="shared" si="36"/>
        <v>0</v>
      </c>
      <c r="R88" s="9">
        <f t="shared" si="37"/>
        <v>6101.99</v>
      </c>
      <c r="S88" s="152">
        <v>45900</v>
      </c>
      <c r="T88" s="10"/>
      <c r="U88" s="23">
        <f t="shared" si="38"/>
        <v>1.4272153198989515</v>
      </c>
      <c r="V88" s="11">
        <f t="shared" si="39"/>
        <v>18782.153609870202</v>
      </c>
      <c r="W88" s="11" t="str">
        <f t="shared" ca="1" si="40"/>
        <v/>
      </c>
      <c r="X88" s="8">
        <v>10073.299999999999</v>
      </c>
      <c r="Y88" s="9">
        <f t="shared" ca="1" si="41"/>
        <v>0</v>
      </c>
      <c r="Z88" s="70">
        <f t="shared" ca="1" si="42"/>
        <v>0</v>
      </c>
      <c r="AA88" s="71"/>
      <c r="AB88" s="108"/>
      <c r="AC88" s="9">
        <f t="shared" si="43"/>
        <v>0</v>
      </c>
      <c r="AD88" s="9">
        <f t="shared" ca="1" si="44"/>
        <v>0</v>
      </c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 t="str">
        <f t="shared" ca="1" si="45"/>
        <v/>
      </c>
      <c r="AM88" s="8">
        <v>10073.299999999999</v>
      </c>
      <c r="AN88" s="9" t="str">
        <f t="shared" ca="1" si="46"/>
        <v/>
      </c>
      <c r="AO88" s="9" t="str">
        <f t="shared" ca="1" si="47"/>
        <v/>
      </c>
      <c r="AP88" s="10"/>
      <c r="AQ88" s="25" t="str">
        <f t="shared" ca="1" si="48"/>
        <v/>
      </c>
      <c r="AR88" s="25">
        <f t="shared" si="49"/>
        <v>-3015.2899999999991</v>
      </c>
      <c r="AS88" s="25" t="str">
        <f t="shared" ca="1" si="50"/>
        <v/>
      </c>
      <c r="AT88" s="10"/>
      <c r="AU88" s="12">
        <v>13160</v>
      </c>
      <c r="AV88" s="12" t="str">
        <f t="shared" ca="1" si="51"/>
        <v/>
      </c>
      <c r="AW88" s="12" t="str">
        <f t="shared" ca="1" si="52"/>
        <v/>
      </c>
      <c r="AX88" s="241"/>
      <c r="AY88" s="242"/>
      <c r="AZ88" s="241"/>
      <c r="BA88" s="241"/>
      <c r="BB88" s="243"/>
      <c r="BC88" s="242"/>
      <c r="BD88" s="242"/>
      <c r="BE88" s="241">
        <v>0</v>
      </c>
      <c r="BF88" s="241">
        <v>0</v>
      </c>
      <c r="BG88" s="241">
        <v>0</v>
      </c>
      <c r="BH88" s="241">
        <v>0</v>
      </c>
      <c r="BI88" s="241">
        <v>0</v>
      </c>
      <c r="BJ88" s="241">
        <v>0</v>
      </c>
      <c r="BK88" s="241">
        <v>0</v>
      </c>
      <c r="BL88" s="241"/>
      <c r="BM88" s="241">
        <v>2</v>
      </c>
      <c r="BN88" s="241">
        <v>0</v>
      </c>
      <c r="BO88" s="241">
        <v>0</v>
      </c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>
        <v>0</v>
      </c>
      <c r="CE88" s="241">
        <v>0</v>
      </c>
      <c r="CF88" s="241">
        <v>0</v>
      </c>
      <c r="CG88" s="241">
        <v>0</v>
      </c>
      <c r="CH88" s="241">
        <v>0</v>
      </c>
      <c r="CI88" s="246" t="s">
        <v>633</v>
      </c>
      <c r="CJ88" s="247">
        <v>10073.299999999999</v>
      </c>
      <c r="CK88" s="247">
        <v>10073.299999999999</v>
      </c>
      <c r="CL88" s="247">
        <v>13160</v>
      </c>
      <c r="CM88" s="247">
        <v>0</v>
      </c>
    </row>
    <row r="89" spans="1:91" x14ac:dyDescent="0.25">
      <c r="A89" s="231" t="s">
        <v>796</v>
      </c>
      <c r="B89" s="232" t="s">
        <v>797</v>
      </c>
      <c r="C89" s="232" t="s">
        <v>642</v>
      </c>
      <c r="D89" s="233"/>
      <c r="E89" s="234">
        <v>2995</v>
      </c>
      <c r="F89" s="235">
        <v>2995</v>
      </c>
      <c r="G89" s="236"/>
      <c r="H89" s="104"/>
      <c r="I89" s="237">
        <f t="shared" si="33"/>
        <v>2995</v>
      </c>
      <c r="J89" s="238"/>
      <c r="K89" s="239"/>
      <c r="L89" s="8">
        <v>2040.5</v>
      </c>
      <c r="M89" s="240">
        <f t="shared" si="34"/>
        <v>2040.5</v>
      </c>
      <c r="N89" s="71"/>
      <c r="O89" s="100"/>
      <c r="P89" s="9">
        <f t="shared" si="35"/>
        <v>954.5</v>
      </c>
      <c r="Q89" s="9">
        <f t="shared" si="36"/>
        <v>0</v>
      </c>
      <c r="R89" s="9">
        <f t="shared" si="37"/>
        <v>954.5</v>
      </c>
      <c r="S89" s="152">
        <v>45900</v>
      </c>
      <c r="T89" s="10"/>
      <c r="U89" s="23">
        <f t="shared" si="38"/>
        <v>1.1148444008821368</v>
      </c>
      <c r="V89" s="11">
        <f t="shared" si="39"/>
        <v>3338.9589806419995</v>
      </c>
      <c r="W89" s="11" t="str">
        <f t="shared" ca="1" si="40"/>
        <v/>
      </c>
      <c r="X89" s="8">
        <v>2274.84</v>
      </c>
      <c r="Y89" s="9">
        <f t="shared" ca="1" si="41"/>
        <v>0</v>
      </c>
      <c r="Z89" s="70">
        <f t="shared" ca="1" si="42"/>
        <v>0</v>
      </c>
      <c r="AA89" s="71"/>
      <c r="AB89" s="108"/>
      <c r="AC89" s="9">
        <f t="shared" si="43"/>
        <v>0</v>
      </c>
      <c r="AD89" s="9">
        <f t="shared" ca="1" si="44"/>
        <v>0</v>
      </c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 t="str">
        <f t="shared" ca="1" si="45"/>
        <v/>
      </c>
      <c r="AM89" s="8">
        <v>2274.84</v>
      </c>
      <c r="AN89" s="9" t="str">
        <f t="shared" ca="1" si="46"/>
        <v/>
      </c>
      <c r="AO89" s="9" t="str">
        <f t="shared" ca="1" si="47"/>
        <v/>
      </c>
      <c r="AP89" s="10"/>
      <c r="AQ89" s="25" t="str">
        <f t="shared" ca="1" si="48"/>
        <v/>
      </c>
      <c r="AR89" s="25">
        <f t="shared" si="49"/>
        <v>-234.34000000000015</v>
      </c>
      <c r="AS89" s="25" t="str">
        <f t="shared" ca="1" si="50"/>
        <v/>
      </c>
      <c r="AT89" s="10"/>
      <c r="AU89" s="12">
        <v>2995</v>
      </c>
      <c r="AV89" s="12" t="str">
        <f t="shared" ca="1" si="51"/>
        <v/>
      </c>
      <c r="AW89" s="12" t="str">
        <f t="shared" ca="1" si="52"/>
        <v/>
      </c>
      <c r="AX89" s="241"/>
      <c r="AY89" s="242"/>
      <c r="AZ89" s="241"/>
      <c r="BA89" s="241"/>
      <c r="BB89" s="243"/>
      <c r="BC89" s="242"/>
      <c r="BD89" s="242"/>
      <c r="BE89" s="241">
        <v>0</v>
      </c>
      <c r="BF89" s="241">
        <v>0</v>
      </c>
      <c r="BG89" s="241">
        <v>0</v>
      </c>
      <c r="BH89" s="241">
        <v>0</v>
      </c>
      <c r="BI89" s="241">
        <v>0</v>
      </c>
      <c r="BJ89" s="241">
        <v>0</v>
      </c>
      <c r="BK89" s="241">
        <v>0</v>
      </c>
      <c r="BL89" s="241"/>
      <c r="BM89" s="241">
        <v>2</v>
      </c>
      <c r="BN89" s="241">
        <v>0</v>
      </c>
      <c r="BO89" s="241">
        <v>0</v>
      </c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>
        <v>0</v>
      </c>
      <c r="CE89" s="241">
        <v>0</v>
      </c>
      <c r="CF89" s="241">
        <v>0</v>
      </c>
      <c r="CG89" s="241">
        <v>0</v>
      </c>
      <c r="CH89" s="241">
        <v>0</v>
      </c>
      <c r="CI89" s="246" t="s">
        <v>633</v>
      </c>
      <c r="CJ89" s="247">
        <v>2274.84</v>
      </c>
      <c r="CK89" s="247">
        <v>2274.84</v>
      </c>
      <c r="CL89" s="247">
        <v>2995</v>
      </c>
      <c r="CM89" s="247">
        <v>0</v>
      </c>
    </row>
    <row r="90" spans="1:91" x14ac:dyDescent="0.25">
      <c r="A90" s="231" t="s">
        <v>798</v>
      </c>
      <c r="B90" s="232" t="s">
        <v>799</v>
      </c>
      <c r="C90" s="232" t="s">
        <v>642</v>
      </c>
      <c r="D90" s="233"/>
      <c r="E90" s="234">
        <v>26325</v>
      </c>
      <c r="F90" s="235">
        <v>26325</v>
      </c>
      <c r="G90" s="236"/>
      <c r="H90" s="104"/>
      <c r="I90" s="237">
        <f t="shared" si="33"/>
        <v>26325</v>
      </c>
      <c r="J90" s="238"/>
      <c r="K90" s="239"/>
      <c r="L90" s="8">
        <v>17452.75</v>
      </c>
      <c r="M90" s="240">
        <f t="shared" si="34"/>
        <v>17452.75</v>
      </c>
      <c r="N90" s="71"/>
      <c r="O90" s="100"/>
      <c r="P90" s="9">
        <f t="shared" si="35"/>
        <v>8872.25</v>
      </c>
      <c r="Q90" s="9">
        <f t="shared" si="36"/>
        <v>0</v>
      </c>
      <c r="R90" s="9">
        <f t="shared" si="37"/>
        <v>8872.25</v>
      </c>
      <c r="S90" s="152">
        <v>46022</v>
      </c>
      <c r="T90" s="10"/>
      <c r="U90" s="23">
        <f t="shared" si="38"/>
        <v>0.94270014754121834</v>
      </c>
      <c r="V90" s="11">
        <f t="shared" si="39"/>
        <v>24816.581384022571</v>
      </c>
      <c r="W90" s="11" t="str">
        <f t="shared" ca="1" si="40"/>
        <v/>
      </c>
      <c r="X90" s="8">
        <v>16452.71</v>
      </c>
      <c r="Y90" s="9">
        <f t="shared" ca="1" si="41"/>
        <v>0</v>
      </c>
      <c r="Z90" s="70">
        <f t="shared" ca="1" si="42"/>
        <v>0</v>
      </c>
      <c r="AA90" s="71"/>
      <c r="AB90" s="108"/>
      <c r="AC90" s="9">
        <f t="shared" si="43"/>
        <v>0</v>
      </c>
      <c r="AD90" s="9">
        <f t="shared" ca="1" si="44"/>
        <v>0</v>
      </c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 t="str">
        <f t="shared" ca="1" si="45"/>
        <v/>
      </c>
      <c r="AM90" s="8">
        <v>16452.71</v>
      </c>
      <c r="AN90" s="9" t="str">
        <f t="shared" ca="1" si="46"/>
        <v/>
      </c>
      <c r="AO90" s="9" t="str">
        <f t="shared" ca="1" si="47"/>
        <v/>
      </c>
      <c r="AP90" s="10"/>
      <c r="AQ90" s="25" t="str">
        <f t="shared" ca="1" si="48"/>
        <v/>
      </c>
      <c r="AR90" s="25">
        <f t="shared" si="49"/>
        <v>1000.0400000000009</v>
      </c>
      <c r="AS90" s="25" t="str">
        <f t="shared" ca="1" si="50"/>
        <v/>
      </c>
      <c r="AT90" s="10"/>
      <c r="AU90" s="12">
        <v>26325</v>
      </c>
      <c r="AV90" s="12" t="str">
        <f t="shared" ca="1" si="51"/>
        <v/>
      </c>
      <c r="AW90" s="12" t="str">
        <f t="shared" ca="1" si="52"/>
        <v/>
      </c>
      <c r="AX90" s="241"/>
      <c r="AY90" s="242"/>
      <c r="AZ90" s="241"/>
      <c r="BA90" s="241"/>
      <c r="BB90" s="243"/>
      <c r="BC90" s="242"/>
      <c r="BD90" s="242"/>
      <c r="BE90" s="241">
        <v>0</v>
      </c>
      <c r="BF90" s="241">
        <v>0</v>
      </c>
      <c r="BG90" s="241">
        <v>0</v>
      </c>
      <c r="BH90" s="241">
        <v>0</v>
      </c>
      <c r="BI90" s="241">
        <v>0</v>
      </c>
      <c r="BJ90" s="241">
        <v>0</v>
      </c>
      <c r="BK90" s="241">
        <v>0</v>
      </c>
      <c r="BL90" s="241"/>
      <c r="BM90" s="241">
        <v>2</v>
      </c>
      <c r="BN90" s="241">
        <v>0</v>
      </c>
      <c r="BO90" s="241">
        <v>0</v>
      </c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>
        <v>0</v>
      </c>
      <c r="CE90" s="241">
        <v>0</v>
      </c>
      <c r="CF90" s="241">
        <v>0</v>
      </c>
      <c r="CG90" s="241">
        <v>0</v>
      </c>
      <c r="CH90" s="241">
        <v>0</v>
      </c>
      <c r="CI90" s="246" t="s">
        <v>633</v>
      </c>
      <c r="CJ90" s="247">
        <v>16452.71</v>
      </c>
      <c r="CK90" s="247">
        <v>16452.71</v>
      </c>
      <c r="CL90" s="247">
        <v>26325</v>
      </c>
      <c r="CM90" s="247">
        <v>0</v>
      </c>
    </row>
    <row r="91" spans="1:91" x14ac:dyDescent="0.25">
      <c r="A91" s="231" t="s">
        <v>800</v>
      </c>
      <c r="B91" s="232" t="s">
        <v>801</v>
      </c>
      <c r="C91" s="232" t="s">
        <v>642</v>
      </c>
      <c r="D91" s="233"/>
      <c r="E91" s="234">
        <v>30466.82</v>
      </c>
      <c r="F91" s="235">
        <v>30466.82</v>
      </c>
      <c r="G91" s="236"/>
      <c r="H91" s="104"/>
      <c r="I91" s="237">
        <f t="shared" si="33"/>
        <v>30466.82</v>
      </c>
      <c r="J91" s="238"/>
      <c r="K91" s="239"/>
      <c r="L91" s="8">
        <v>32658.46</v>
      </c>
      <c r="M91" s="240">
        <f t="shared" si="34"/>
        <v>32658.46</v>
      </c>
      <c r="N91" s="71"/>
      <c r="O91" s="100"/>
      <c r="P91" s="9">
        <f t="shared" si="35"/>
        <v>-2191.6399999999994</v>
      </c>
      <c r="Q91" s="9">
        <f t="shared" si="36"/>
        <v>0</v>
      </c>
      <c r="R91" s="9">
        <f t="shared" si="37"/>
        <v>-2191.6399999999994</v>
      </c>
      <c r="S91" s="152">
        <v>46054</v>
      </c>
      <c r="T91" s="10"/>
      <c r="U91" s="23">
        <f t="shared" si="38"/>
        <v>0.90987358252654904</v>
      </c>
      <c r="V91" s="11">
        <f t="shared" si="39"/>
        <v>27720.954661591513</v>
      </c>
      <c r="W91" s="11">
        <f t="shared" si="40"/>
        <v>27523.43</v>
      </c>
      <c r="X91" s="8">
        <v>29715.07</v>
      </c>
      <c r="Y91" s="9">
        <f t="shared" si="41"/>
        <v>-2191.6399999999994</v>
      </c>
      <c r="Z91" s="70">
        <f t="shared" si="42"/>
        <v>-2191.6399999999994</v>
      </c>
      <c r="AA91" s="71"/>
      <c r="AB91" s="108"/>
      <c r="AC91" s="9">
        <f t="shared" si="43"/>
        <v>0</v>
      </c>
      <c r="AD91" s="9">
        <f t="shared" si="44"/>
        <v>-2191.6399999999994</v>
      </c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>
        <f t="shared" si="45"/>
        <v>27523.43</v>
      </c>
      <c r="AM91" s="8">
        <v>29715.07</v>
      </c>
      <c r="AN91" s="9">
        <f t="shared" si="46"/>
        <v>-2191.6399999999994</v>
      </c>
      <c r="AO91" s="9">
        <f t="shared" si="47"/>
        <v>-2191.6399999999994</v>
      </c>
      <c r="AP91" s="10"/>
      <c r="AQ91" s="25">
        <f t="shared" si="48"/>
        <v>2943.3899999999994</v>
      </c>
      <c r="AR91" s="25">
        <f t="shared" si="49"/>
        <v>2943.3899999999994</v>
      </c>
      <c r="AS91" s="25">
        <f t="shared" si="50"/>
        <v>0</v>
      </c>
      <c r="AT91" s="10"/>
      <c r="AU91" s="12">
        <v>29715.07</v>
      </c>
      <c r="AV91" s="12" t="str">
        <f t="shared" si="51"/>
        <v xml:space="preserve"> </v>
      </c>
      <c r="AW91" s="12">
        <f t="shared" si="52"/>
        <v>2191.6399999999994</v>
      </c>
      <c r="AX91" s="241"/>
      <c r="AY91" s="242"/>
      <c r="AZ91" s="241"/>
      <c r="BA91" s="241"/>
      <c r="BB91" s="243"/>
      <c r="BC91" s="242"/>
      <c r="BD91" s="242"/>
      <c r="BE91" s="241">
        <v>0</v>
      </c>
      <c r="BF91" s="241">
        <v>0</v>
      </c>
      <c r="BG91" s="241">
        <v>0</v>
      </c>
      <c r="BH91" s="241">
        <v>0</v>
      </c>
      <c r="BI91" s="241">
        <v>0</v>
      </c>
      <c r="BJ91" s="241">
        <v>0</v>
      </c>
      <c r="BK91" s="241">
        <v>0</v>
      </c>
      <c r="BL91" s="241"/>
      <c r="BM91" s="241">
        <v>3</v>
      </c>
      <c r="BN91" s="241">
        <v>0</v>
      </c>
      <c r="BO91" s="241">
        <v>0</v>
      </c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>
        <v>0</v>
      </c>
      <c r="CE91" s="241">
        <v>0</v>
      </c>
      <c r="CF91" s="241">
        <v>0</v>
      </c>
      <c r="CG91" s="241">
        <v>0</v>
      </c>
      <c r="CH91" s="241">
        <v>0</v>
      </c>
      <c r="CI91" s="246" t="s">
        <v>633</v>
      </c>
      <c r="CJ91" s="247">
        <v>29715.07</v>
      </c>
      <c r="CK91" s="247">
        <v>29715.07</v>
      </c>
      <c r="CL91" s="247">
        <v>29715.07</v>
      </c>
      <c r="CM91" s="247">
        <v>0</v>
      </c>
    </row>
    <row r="92" spans="1:91" x14ac:dyDescent="0.25">
      <c r="A92" s="231" t="s">
        <v>802</v>
      </c>
      <c r="B92" s="232" t="s">
        <v>803</v>
      </c>
      <c r="C92" s="232" t="s">
        <v>642</v>
      </c>
      <c r="D92" s="233"/>
      <c r="E92" s="234">
        <v>48869.95</v>
      </c>
      <c r="F92" s="235">
        <v>48869.95</v>
      </c>
      <c r="G92" s="236"/>
      <c r="H92" s="104"/>
      <c r="I92" s="237">
        <f t="shared" si="33"/>
        <v>48869.95</v>
      </c>
      <c r="J92" s="238"/>
      <c r="K92" s="239"/>
      <c r="L92" s="8">
        <v>48354.86</v>
      </c>
      <c r="M92" s="240">
        <f t="shared" si="34"/>
        <v>48354.86</v>
      </c>
      <c r="N92" s="71"/>
      <c r="O92" s="100"/>
      <c r="P92" s="9">
        <f t="shared" si="35"/>
        <v>515.08999999999651</v>
      </c>
      <c r="Q92" s="9">
        <f t="shared" si="36"/>
        <v>0</v>
      </c>
      <c r="R92" s="9">
        <f t="shared" si="37"/>
        <v>515.08999999999651</v>
      </c>
      <c r="S92" s="152">
        <v>46081</v>
      </c>
      <c r="T92" s="10"/>
      <c r="U92" s="23">
        <f t="shared" si="38"/>
        <v>0.98092084228968923</v>
      </c>
      <c r="V92" s="11">
        <f t="shared" si="39"/>
        <v>47937.552516654992</v>
      </c>
      <c r="W92" s="11" t="str">
        <f t="shared" ca="1" si="40"/>
        <v/>
      </c>
      <c r="X92" s="8">
        <v>47432.29</v>
      </c>
      <c r="Y92" s="9">
        <f t="shared" ca="1" si="41"/>
        <v>0</v>
      </c>
      <c r="Z92" s="70">
        <f t="shared" ca="1" si="42"/>
        <v>0</v>
      </c>
      <c r="AA92" s="71"/>
      <c r="AB92" s="108"/>
      <c r="AC92" s="9">
        <f t="shared" si="43"/>
        <v>0</v>
      </c>
      <c r="AD92" s="9">
        <f t="shared" ca="1" si="44"/>
        <v>0</v>
      </c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 t="str">
        <f t="shared" ca="1" si="45"/>
        <v/>
      </c>
      <c r="AM92" s="8">
        <v>47432.29</v>
      </c>
      <c r="AN92" s="9" t="str">
        <f t="shared" ca="1" si="46"/>
        <v/>
      </c>
      <c r="AO92" s="9" t="str">
        <f t="shared" ca="1" si="47"/>
        <v/>
      </c>
      <c r="AP92" s="10"/>
      <c r="AQ92" s="25" t="str">
        <f t="shared" ca="1" si="48"/>
        <v/>
      </c>
      <c r="AR92" s="25">
        <f t="shared" si="49"/>
        <v>922.56999999999971</v>
      </c>
      <c r="AS92" s="25" t="str">
        <f t="shared" ca="1" si="50"/>
        <v/>
      </c>
      <c r="AT92" s="10"/>
      <c r="AU92" s="12">
        <v>47523.79</v>
      </c>
      <c r="AV92" s="12" t="str">
        <f t="shared" ca="1" si="51"/>
        <v/>
      </c>
      <c r="AW92" s="12" t="str">
        <f t="shared" ca="1" si="52"/>
        <v/>
      </c>
      <c r="AX92" s="241"/>
      <c r="AY92" s="242"/>
      <c r="AZ92" s="241"/>
      <c r="BA92" s="241"/>
      <c r="BB92" s="243"/>
      <c r="BC92" s="242"/>
      <c r="BD92" s="242"/>
      <c r="BE92" s="241">
        <v>0</v>
      </c>
      <c r="BF92" s="241">
        <v>0</v>
      </c>
      <c r="BG92" s="241">
        <v>0</v>
      </c>
      <c r="BH92" s="241">
        <v>0</v>
      </c>
      <c r="BI92" s="241">
        <v>0</v>
      </c>
      <c r="BJ92" s="241">
        <v>0</v>
      </c>
      <c r="BK92" s="241">
        <v>0</v>
      </c>
      <c r="BL92" s="241"/>
      <c r="BM92" s="241">
        <v>3</v>
      </c>
      <c r="BN92" s="241">
        <v>0</v>
      </c>
      <c r="BO92" s="241">
        <v>0</v>
      </c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>
        <v>0</v>
      </c>
      <c r="CE92" s="241">
        <v>0</v>
      </c>
      <c r="CF92" s="241">
        <v>0</v>
      </c>
      <c r="CG92" s="241">
        <v>0</v>
      </c>
      <c r="CH92" s="241">
        <v>0</v>
      </c>
      <c r="CI92" s="246" t="s">
        <v>633</v>
      </c>
      <c r="CJ92" s="247">
        <v>47432.29</v>
      </c>
      <c r="CK92" s="247">
        <v>47432.29</v>
      </c>
      <c r="CL92" s="247">
        <v>47523.79</v>
      </c>
      <c r="CM92" s="247">
        <v>0</v>
      </c>
    </row>
    <row r="93" spans="1:91" x14ac:dyDescent="0.25">
      <c r="A93" s="231" t="s">
        <v>804</v>
      </c>
      <c r="B93" s="232" t="s">
        <v>805</v>
      </c>
      <c r="C93" s="232" t="s">
        <v>642</v>
      </c>
      <c r="D93" s="233"/>
      <c r="E93" s="234">
        <v>0</v>
      </c>
      <c r="F93" s="235">
        <v>0</v>
      </c>
      <c r="G93" s="236"/>
      <c r="H93" s="104"/>
      <c r="I93" s="237">
        <f t="shared" si="33"/>
        <v>0</v>
      </c>
      <c r="J93" s="238"/>
      <c r="K93" s="239"/>
      <c r="L93" s="8">
        <v>35684.129999999997</v>
      </c>
      <c r="M93" s="240">
        <f t="shared" si="34"/>
        <v>35684.129999999997</v>
      </c>
      <c r="N93" s="71"/>
      <c r="O93" s="100"/>
      <c r="P93" s="9">
        <f t="shared" si="35"/>
        <v>-35684.129999999997</v>
      </c>
      <c r="Q93" s="9">
        <f t="shared" si="36"/>
        <v>0</v>
      </c>
      <c r="R93" s="9">
        <f t="shared" si="37"/>
        <v>-35684.129999999997</v>
      </c>
      <c r="S93" s="152">
        <v>46054</v>
      </c>
      <c r="T93" s="10"/>
      <c r="U93" s="23">
        <f t="shared" si="38"/>
        <v>0.63284322750757827</v>
      </c>
      <c r="V93" s="11">
        <f t="shared" si="39"/>
        <v>0</v>
      </c>
      <c r="W93" s="11">
        <f t="shared" si="40"/>
        <v>-13101.669999999998</v>
      </c>
      <c r="X93" s="8">
        <v>22582.46</v>
      </c>
      <c r="Y93" s="9">
        <f t="shared" si="41"/>
        <v>-35684.129999999997</v>
      </c>
      <c r="Z93" s="70">
        <f t="shared" si="42"/>
        <v>-35684.129999999997</v>
      </c>
      <c r="AA93" s="71"/>
      <c r="AB93" s="108"/>
      <c r="AC93" s="9">
        <f t="shared" si="43"/>
        <v>0</v>
      </c>
      <c r="AD93" s="9">
        <f t="shared" si="44"/>
        <v>-35684.129999999997</v>
      </c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>
        <f t="shared" si="45"/>
        <v>-13101.669999999998</v>
      </c>
      <c r="AM93" s="8">
        <v>22582.46</v>
      </c>
      <c r="AN93" s="9">
        <f t="shared" si="46"/>
        <v>-35684.129999999997</v>
      </c>
      <c r="AO93" s="9">
        <f t="shared" si="47"/>
        <v>-35684.129999999997</v>
      </c>
      <c r="AP93" s="10"/>
      <c r="AQ93" s="25">
        <f t="shared" si="48"/>
        <v>13101.669999999998</v>
      </c>
      <c r="AR93" s="25">
        <f t="shared" si="49"/>
        <v>13101.669999999998</v>
      </c>
      <c r="AS93" s="25">
        <f t="shared" si="50"/>
        <v>0</v>
      </c>
      <c r="AT93" s="10"/>
      <c r="AU93" s="12">
        <v>22582.46</v>
      </c>
      <c r="AV93" s="12" t="str">
        <f t="shared" si="51"/>
        <v xml:space="preserve"> </v>
      </c>
      <c r="AW93" s="12">
        <f t="shared" si="52"/>
        <v>35684.129999999997</v>
      </c>
      <c r="AX93" s="241"/>
      <c r="AY93" s="242"/>
      <c r="AZ93" s="241"/>
      <c r="BA93" s="241"/>
      <c r="BB93" s="243"/>
      <c r="BC93" s="242"/>
      <c r="BD93" s="242"/>
      <c r="BE93" s="241">
        <v>0</v>
      </c>
      <c r="BF93" s="241">
        <v>0</v>
      </c>
      <c r="BG93" s="241">
        <v>0</v>
      </c>
      <c r="BH93" s="241">
        <v>0</v>
      </c>
      <c r="BI93" s="241">
        <v>0</v>
      </c>
      <c r="BJ93" s="241">
        <v>0</v>
      </c>
      <c r="BK93" s="241">
        <v>0</v>
      </c>
      <c r="BL93" s="241"/>
      <c r="BM93" s="241">
        <v>3</v>
      </c>
      <c r="BN93" s="241">
        <v>0</v>
      </c>
      <c r="BO93" s="241">
        <v>0</v>
      </c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>
        <v>0</v>
      </c>
      <c r="CE93" s="241">
        <v>0</v>
      </c>
      <c r="CF93" s="241">
        <v>0</v>
      </c>
      <c r="CG93" s="241">
        <v>0</v>
      </c>
      <c r="CH93" s="241">
        <v>0</v>
      </c>
      <c r="CI93" s="246" t="s">
        <v>633</v>
      </c>
      <c r="CJ93" s="247">
        <v>22582.46</v>
      </c>
      <c r="CK93" s="247">
        <v>22582.46</v>
      </c>
      <c r="CL93" s="247">
        <v>22582.46</v>
      </c>
      <c r="CM93" s="247">
        <v>0</v>
      </c>
    </row>
    <row r="94" spans="1:91" x14ac:dyDescent="0.25">
      <c r="A94" s="231" t="s">
        <v>806</v>
      </c>
      <c r="B94" s="232" t="s">
        <v>807</v>
      </c>
      <c r="C94" s="232" t="s">
        <v>642</v>
      </c>
      <c r="D94" s="233"/>
      <c r="E94" s="234">
        <v>128000</v>
      </c>
      <c r="F94" s="235">
        <v>128000</v>
      </c>
      <c r="G94" s="236"/>
      <c r="H94" s="104"/>
      <c r="I94" s="237">
        <f t="shared" si="33"/>
        <v>128000</v>
      </c>
      <c r="J94" s="238"/>
      <c r="K94" s="239"/>
      <c r="L94" s="8">
        <v>110172.81</v>
      </c>
      <c r="M94" s="240">
        <f t="shared" si="34"/>
        <v>110172.81</v>
      </c>
      <c r="N94" s="71"/>
      <c r="O94" s="100"/>
      <c r="P94" s="9">
        <f t="shared" si="35"/>
        <v>17827.190000000002</v>
      </c>
      <c r="Q94" s="9">
        <f t="shared" si="36"/>
        <v>0</v>
      </c>
      <c r="R94" s="9">
        <f t="shared" si="37"/>
        <v>17827.190000000002</v>
      </c>
      <c r="S94" s="152">
        <v>46082</v>
      </c>
      <c r="T94" s="10"/>
      <c r="U94" s="23">
        <f t="shared" si="38"/>
        <v>1.0195621769109819</v>
      </c>
      <c r="V94" s="11">
        <f t="shared" si="39"/>
        <v>130503.95864460569</v>
      </c>
      <c r="W94" s="11" t="str">
        <f t="shared" ca="1" si="40"/>
        <v/>
      </c>
      <c r="X94" s="8">
        <v>112328.03</v>
      </c>
      <c r="Y94" s="9">
        <f t="shared" ca="1" si="41"/>
        <v>0</v>
      </c>
      <c r="Z94" s="70">
        <f t="shared" ca="1" si="42"/>
        <v>0</v>
      </c>
      <c r="AA94" s="71"/>
      <c r="AB94" s="108"/>
      <c r="AC94" s="9">
        <f t="shared" si="43"/>
        <v>0</v>
      </c>
      <c r="AD94" s="9">
        <f t="shared" ca="1" si="44"/>
        <v>0</v>
      </c>
      <c r="AE94" s="10"/>
      <c r="AF94" s="24">
        <v>0</v>
      </c>
      <c r="AG94" s="11">
        <v>0</v>
      </c>
      <c r="AH94" s="8">
        <v>0</v>
      </c>
      <c r="AI94" s="9">
        <v>0</v>
      </c>
      <c r="AJ94" s="9">
        <v>0</v>
      </c>
      <c r="AK94" s="10"/>
      <c r="AL94" s="11" t="str">
        <f t="shared" ca="1" si="45"/>
        <v/>
      </c>
      <c r="AM94" s="8">
        <v>112328.03</v>
      </c>
      <c r="AN94" s="9" t="str">
        <f t="shared" ca="1" si="46"/>
        <v/>
      </c>
      <c r="AO94" s="9" t="str">
        <f t="shared" ca="1" si="47"/>
        <v/>
      </c>
      <c r="AP94" s="10"/>
      <c r="AQ94" s="25" t="str">
        <f t="shared" ca="1" si="48"/>
        <v/>
      </c>
      <c r="AR94" s="25">
        <f t="shared" si="49"/>
        <v>-2155.2200000000012</v>
      </c>
      <c r="AS94" s="25" t="str">
        <f t="shared" ca="1" si="50"/>
        <v/>
      </c>
      <c r="AT94" s="10"/>
      <c r="AU94" s="12">
        <v>128000</v>
      </c>
      <c r="AV94" s="12" t="str">
        <f t="shared" ca="1" si="51"/>
        <v/>
      </c>
      <c r="AW94" s="12" t="str">
        <f t="shared" ca="1" si="52"/>
        <v/>
      </c>
      <c r="AX94" s="241"/>
      <c r="AY94" s="242"/>
      <c r="AZ94" s="241"/>
      <c r="BA94" s="241"/>
      <c r="BB94" s="243"/>
      <c r="BC94" s="242"/>
      <c r="BD94" s="242"/>
      <c r="BE94" s="241">
        <v>0</v>
      </c>
      <c r="BF94" s="241">
        <v>0</v>
      </c>
      <c r="BG94" s="241">
        <v>0</v>
      </c>
      <c r="BH94" s="241">
        <v>0</v>
      </c>
      <c r="BI94" s="241">
        <v>0</v>
      </c>
      <c r="BJ94" s="241">
        <v>0</v>
      </c>
      <c r="BK94" s="241">
        <v>0</v>
      </c>
      <c r="BL94" s="241"/>
      <c r="BM94" s="241">
        <v>3</v>
      </c>
      <c r="BN94" s="241">
        <v>0</v>
      </c>
      <c r="BO94" s="241">
        <v>0</v>
      </c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>
        <v>0</v>
      </c>
      <c r="CE94" s="241">
        <v>0</v>
      </c>
      <c r="CF94" s="241">
        <v>0</v>
      </c>
      <c r="CG94" s="241">
        <v>0</v>
      </c>
      <c r="CH94" s="241">
        <v>0</v>
      </c>
      <c r="CI94" s="246" t="s">
        <v>633</v>
      </c>
      <c r="CJ94" s="247">
        <v>112328.03</v>
      </c>
      <c r="CK94" s="247">
        <v>112328.03</v>
      </c>
      <c r="CL94" s="247">
        <v>128000</v>
      </c>
      <c r="CM94" s="247">
        <v>0</v>
      </c>
    </row>
    <row r="95" spans="1:91" x14ac:dyDescent="0.25">
      <c r="A95" s="231"/>
      <c r="B95" s="120" t="s">
        <v>808</v>
      </c>
      <c r="C95" s="232"/>
      <c r="D95" s="233"/>
      <c r="E95" s="276">
        <f>SUM(E7:E94)/2</f>
        <v>27598849.685000002</v>
      </c>
      <c r="F95" s="266">
        <f>SUM(F7:F94)/2</f>
        <v>27598849.685000002</v>
      </c>
      <c r="G95" s="236"/>
      <c r="H95" s="104"/>
      <c r="I95" s="277">
        <f>SUM(I7:I94)/2</f>
        <v>27567592.915000003</v>
      </c>
      <c r="J95" s="238"/>
      <c r="K95" s="239"/>
      <c r="L95" s="270">
        <f>SUM(L7:L94)/2</f>
        <v>29304349.424999997</v>
      </c>
      <c r="M95" s="278">
        <f>SUM(M7:M94)/2</f>
        <v>28370509.434999995</v>
      </c>
      <c r="N95" s="238"/>
      <c r="O95" s="239"/>
      <c r="P95" s="268">
        <f>SUM(P7:P94)/2</f>
        <v>-802916.52000000014</v>
      </c>
      <c r="Q95" s="268">
        <f>SUM(Q7:Q94)/2</f>
        <v>0</v>
      </c>
      <c r="R95" s="268">
        <f>SUM(R7:R94)/2</f>
        <v>-802916.52000000014</v>
      </c>
      <c r="S95" s="152"/>
      <c r="T95" s="10"/>
      <c r="U95" s="23" t="str">
        <f t="shared" si="38"/>
        <v/>
      </c>
      <c r="V95" s="269">
        <f>SUM(V7:V94)/2</f>
        <v>6763953.8840266941</v>
      </c>
      <c r="W95" s="269">
        <f ca="1">SUM(W7:W94)/2</f>
        <v>0</v>
      </c>
      <c r="X95" s="270">
        <f>SUM(X7:X94)/2</f>
        <v>6801107.915000001</v>
      </c>
      <c r="Y95" s="268">
        <f ca="1">SUM(Y7:Y94)/2</f>
        <v>0</v>
      </c>
      <c r="Z95" s="279">
        <f ca="1">SUM(Z7:Z94)/2</f>
        <v>0</v>
      </c>
      <c r="AA95" s="71"/>
      <c r="AB95" s="108"/>
      <c r="AC95" s="268">
        <f>SUM(AC7:AC94)/2</f>
        <v>0</v>
      </c>
      <c r="AD95" s="268">
        <f ca="1">SUM(AD7:AD94)/2</f>
        <v>0</v>
      </c>
      <c r="AE95" s="10"/>
      <c r="AF95" s="24"/>
      <c r="AG95" s="269">
        <f>SUM(AG7:AG94)/2</f>
        <v>0</v>
      </c>
      <c r="AH95" s="270">
        <f>SUM(AH7:AH94)/2</f>
        <v>0</v>
      </c>
      <c r="AI95" s="268">
        <f>SUM(AI7:AI94)/2</f>
        <v>0</v>
      </c>
      <c r="AJ95" s="268">
        <f>SUM(AJ7:AJ94)/2</f>
        <v>0</v>
      </c>
      <c r="AK95" s="10"/>
      <c r="AL95" s="269">
        <f ca="1">SUM(AL7:AL94)/2</f>
        <v>0</v>
      </c>
      <c r="AM95" s="270">
        <f>SUM(AM7:AM94)/2</f>
        <v>6801107.915000001</v>
      </c>
      <c r="AN95" s="268">
        <f ca="1">SUM(AN7:AN94)/2</f>
        <v>0</v>
      </c>
      <c r="AO95" s="268">
        <f ca="1">SUM(AO7:AO94)/2</f>
        <v>0</v>
      </c>
      <c r="AP95" s="10"/>
      <c r="AQ95" s="280">
        <f ca="1">SUM(AQ7:AQ94)/2</f>
        <v>0</v>
      </c>
      <c r="AR95" s="280">
        <f>SUM(AR7:AR94)/2</f>
        <v>21569401.519999992</v>
      </c>
      <c r="AS95" s="280">
        <f ca="1">SUM(AS7:AS94)/2</f>
        <v>0</v>
      </c>
      <c r="AT95" s="10"/>
      <c r="AU95" s="281">
        <f>SUM(AU7:AU94)/2</f>
        <v>7559134.7850000001</v>
      </c>
      <c r="AV95" s="281">
        <f ca="1">SUM(AV7:AV94)/2</f>
        <v>0</v>
      </c>
      <c r="AW95" s="281">
        <f ca="1">SUM(AW7:AW94)/2</f>
        <v>0</v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53"/>
        <v/>
      </c>
      <c r="AJ96" s="9"/>
      <c r="AK96" s="10"/>
      <c r="AL96" s="11" t="str">
        <f t="shared" si="45"/>
        <v/>
      </c>
      <c r="AM96" s="8" t="str">
        <f t="shared" si="54"/>
        <v/>
      </c>
      <c r="AN96" s="9" t="str">
        <f t="shared" si="46"/>
        <v/>
      </c>
      <c r="AO96" s="9" t="str">
        <f t="shared" si="47"/>
        <v/>
      </c>
      <c r="AP96" s="10"/>
      <c r="AQ96" s="25" t="str">
        <f t="shared" si="48"/>
        <v/>
      </c>
      <c r="AR96" s="25">
        <f t="shared" si="49"/>
        <v>0</v>
      </c>
      <c r="AS96" s="25" t="str">
        <f t="shared" si="50"/>
        <v/>
      </c>
      <c r="AT96" s="10"/>
      <c r="AU96" s="12"/>
      <c r="AV96" s="12" t="str">
        <f t="shared" si="51"/>
        <v/>
      </c>
      <c r="AW96" s="12" t="str">
        <f t="shared" si="52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84"/>
      <c r="B97" s="282" t="s">
        <v>810</v>
      </c>
      <c r="C97" s="120"/>
      <c r="D97" s="265"/>
      <c r="E97" s="276">
        <f>SUMIF(BM8:BM97,1, E8:E97)</f>
        <v>27441733.300000001</v>
      </c>
      <c r="F97" s="266">
        <f>SUMIF(BM8:BM97,1, F8:F97)</f>
        <v>27441733.300000001</v>
      </c>
      <c r="G97" s="285"/>
      <c r="H97" s="104"/>
      <c r="I97" s="277">
        <f>SUMIF(BM8:BM97,1, I8:I97)</f>
        <v>27410476.530000001</v>
      </c>
      <c r="J97" s="286"/>
      <c r="K97" s="98"/>
      <c r="L97" s="270">
        <f>SUMIF(BM8:BM97,1, L8:L97)</f>
        <v>29141518.599999994</v>
      </c>
      <c r="M97" s="278">
        <f>SUMIF(BM8:BM97,1, M8:M97)</f>
        <v>28207678.609999992</v>
      </c>
      <c r="N97" s="287"/>
      <c r="O97" s="99"/>
      <c r="P97" s="268">
        <f>SUMIF(BM8:BM97,1, P8:P97)</f>
        <v>-797202.08000000031</v>
      </c>
      <c r="Q97" s="268">
        <f>SUMIF(BM8:BM97,1, Q8:Q97)</f>
        <v>0</v>
      </c>
      <c r="R97" s="268">
        <f>SUMIF(BM8:BM97,1, R8:R97)</f>
        <v>-797202.08000000031</v>
      </c>
      <c r="S97" s="288"/>
      <c r="T97" s="289"/>
      <c r="U97" s="290" t="str">
        <f t="shared" si="38"/>
        <v/>
      </c>
      <c r="V97" s="269">
        <f>SUMIF(BM8:BM97,1, V8:V97)</f>
        <v>6604055.8349807058</v>
      </c>
      <c r="W97" s="269">
        <f ca="1">SUMIF(BM8:BM97,1, W8:W97)</f>
        <v>0</v>
      </c>
      <c r="X97" s="270">
        <f>SUMIF(BM8:BM97,1, X8:X97)</f>
        <v>6643988.7500000009</v>
      </c>
      <c r="Y97" s="268">
        <f ca="1">SUMIF(BM8:BM97,1, Y8:Y97)</f>
        <v>0</v>
      </c>
      <c r="Z97" s="279">
        <f ca="1">SUMIF(BM8:BM97,1, Z8:Z97)</f>
        <v>0</v>
      </c>
      <c r="AA97" s="287"/>
      <c r="AB97" s="107"/>
      <c r="AC97" s="268">
        <f>SUMIF(BM8:BM97,1, AC8:AC97)</f>
        <v>0</v>
      </c>
      <c r="AD97" s="268">
        <f ca="1">SUMIF(BM8:BM97,1, AD8:AD97)</f>
        <v>0</v>
      </c>
      <c r="AE97" s="289"/>
      <c r="AF97" s="291"/>
      <c r="AG97" s="269">
        <f>SUMIF(BM8:BM97,1, AG8:AG97)</f>
        <v>0</v>
      </c>
      <c r="AH97" s="270">
        <f>SUMIF(BM8:BM97,1, AH8:AH97)</f>
        <v>0</v>
      </c>
      <c r="AI97" s="268">
        <f>SUMIF(BM8:BM97,1, AI8:AI97)</f>
        <v>0</v>
      </c>
      <c r="AJ97" s="268">
        <f>SUMIF(BM8:BM97,1, AJ8:AJ97)</f>
        <v>0</v>
      </c>
      <c r="AK97" s="289"/>
      <c r="AL97" s="269">
        <f ca="1">SUMIF(BM8:BM97,1, AL8:AL97)</f>
        <v>0</v>
      </c>
      <c r="AM97" s="270">
        <f>SUMIF(BM8:BM97,1, AM8:AM97)</f>
        <v>6643988.7500000009</v>
      </c>
      <c r="AN97" s="268">
        <f ca="1">SUMIF(BM8:BM97,1, AN8:AN97)</f>
        <v>0</v>
      </c>
      <c r="AO97" s="268">
        <f ca="1">SUMIF(BM8:BM97,1, AO8:AO97)</f>
        <v>0</v>
      </c>
      <c r="AP97" s="289"/>
      <c r="AQ97" s="280">
        <f ca="1">SUMIF(BM8:BM97,1, AQ8:AQ97)</f>
        <v>0</v>
      </c>
      <c r="AR97" s="280">
        <f>SUMIF(BM8:BM97,1, AR8:AR97)</f>
        <v>21563689.859999992</v>
      </c>
      <c r="AS97" s="280">
        <f ca="1">SUMIF(BM8:BM97,1, AS8:AS97)</f>
        <v>0</v>
      </c>
      <c r="AT97" s="289"/>
      <c r="AU97" s="281">
        <f>SUMIF(BM8:BM97,1, AU8:AU97)</f>
        <v>7377776.75</v>
      </c>
      <c r="AV97" s="281">
        <f ca="1">SUMIF(BM8:BM97,1, AV8:AV97)</f>
        <v>0</v>
      </c>
      <c r="AW97" s="281">
        <f ca="1">SUMIF(BM8:BM97,1, AW8:AW97)</f>
        <v>0</v>
      </c>
      <c r="AX97" s="15"/>
      <c r="AY97" s="272"/>
      <c r="AZ97" s="15"/>
      <c r="BA97" s="15"/>
      <c r="BB97" s="273"/>
      <c r="BC97" s="272"/>
      <c r="BD97" s="272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296"/>
      <c r="BU97" s="296"/>
      <c r="BV97" s="296"/>
      <c r="BW97" s="296"/>
      <c r="BX97" s="15"/>
      <c r="BY97" s="15"/>
      <c r="BZ97" s="292"/>
      <c r="CA97" s="292"/>
      <c r="CB97" s="292"/>
      <c r="CC97" s="274"/>
      <c r="CD97" s="15"/>
      <c r="CE97" s="15"/>
      <c r="CF97" s="15"/>
      <c r="CG97" s="15"/>
      <c r="CH97" s="15"/>
      <c r="CI97" s="293"/>
      <c r="CJ97" s="275"/>
      <c r="CK97" s="275"/>
      <c r="CL97" s="275"/>
      <c r="CM97" s="275"/>
    </row>
    <row r="98" spans="1:91" x14ac:dyDescent="0.25">
      <c r="A98" s="284"/>
      <c r="B98" s="282" t="s">
        <v>811</v>
      </c>
      <c r="C98" s="120"/>
      <c r="D98" s="265"/>
      <c r="E98" s="276">
        <f>SUMIF(BM8:BM97,2, E8:E97)</f>
        <v>106896</v>
      </c>
      <c r="F98" s="266">
        <f>SUMIF(BM8:BM97,2, F8:F97)</f>
        <v>106896</v>
      </c>
      <c r="G98" s="285"/>
      <c r="H98" s="104"/>
      <c r="I98" s="277">
        <f>SUMIF(BM8:BM97,2, I8:I97)</f>
        <v>106896</v>
      </c>
      <c r="J98" s="286"/>
      <c r="K98" s="98"/>
      <c r="L98" s="270">
        <f>SUMIF(BM8:BM97,2, L8:L97)</f>
        <v>98791.389999999985</v>
      </c>
      <c r="M98" s="278">
        <f>SUMIF(BM8:BM97,2, M8:M97)</f>
        <v>98791.389999999985</v>
      </c>
      <c r="N98" s="287"/>
      <c r="O98" s="99"/>
      <c r="P98" s="268">
        <f>SUMIF(BM8:BM97,2, P8:P97)</f>
        <v>8104.6100000000042</v>
      </c>
      <c r="Q98" s="268">
        <f>SUMIF(BM8:BM97,2, Q8:Q97)</f>
        <v>0</v>
      </c>
      <c r="R98" s="268">
        <f>SUMIF(BM8:BM97,2, R8:R97)</f>
        <v>8104.6100000000042</v>
      </c>
      <c r="S98" s="288"/>
      <c r="T98" s="289"/>
      <c r="U98" s="290" t="str">
        <f t="shared" si="38"/>
        <v/>
      </c>
      <c r="V98" s="269">
        <f>SUMIF(BM8:BM97,2, V8:V97)</f>
        <v>113633.63226912692</v>
      </c>
      <c r="W98" s="269">
        <f ca="1">SUMIF(BM8:BM97,2, W8:W97)</f>
        <v>0</v>
      </c>
      <c r="X98" s="270">
        <f>SUMIF(BM8:BM97,2, X8:X97)</f>
        <v>102180.47999999998</v>
      </c>
      <c r="Y98" s="268">
        <f ca="1">SUMIF(BM8:BM97,2, Y8:Y97)</f>
        <v>0</v>
      </c>
      <c r="Z98" s="279">
        <f ca="1">SUMIF(BM8:BM97,2, Z8:Z97)</f>
        <v>0</v>
      </c>
      <c r="AA98" s="287"/>
      <c r="AB98" s="107"/>
      <c r="AC98" s="268">
        <f>SUMIF(BM8:BM97,2, AC8:AC97)</f>
        <v>0</v>
      </c>
      <c r="AD98" s="268">
        <f ca="1">SUMIF(BM8:BM97,2, AD8:AD97)</f>
        <v>0</v>
      </c>
      <c r="AE98" s="289"/>
      <c r="AF98" s="291"/>
      <c r="AG98" s="269">
        <f>SUMIF(BM8:BM97,2, AG8:AG97)</f>
        <v>0</v>
      </c>
      <c r="AH98" s="270">
        <f>SUMIF(BM8:BM97,2, AH8:AH97)</f>
        <v>0</v>
      </c>
      <c r="AI98" s="268">
        <f>SUMIF(BM8:BM97,2, AI8:AI97)</f>
        <v>0</v>
      </c>
      <c r="AJ98" s="268">
        <f>SUMIF(BM8:BM97,2, AJ8:AJ97)</f>
        <v>0</v>
      </c>
      <c r="AK98" s="289"/>
      <c r="AL98" s="269">
        <f ca="1">SUMIF(BM8:BM97,2, AL8:AL97)</f>
        <v>0</v>
      </c>
      <c r="AM98" s="270">
        <f>SUMIF(BM8:BM97,2, AM8:AM97)</f>
        <v>102180.47999999998</v>
      </c>
      <c r="AN98" s="268">
        <f ca="1">SUMIF(BM8:BM97,2, AN8:AN97)</f>
        <v>0</v>
      </c>
      <c r="AO98" s="268">
        <f ca="1">SUMIF(BM8:BM97,2, AO8:AO97)</f>
        <v>0</v>
      </c>
      <c r="AP98" s="289"/>
      <c r="AQ98" s="280">
        <f ca="1">SUMIF(BM8:BM97,2, AQ8:AQ97)</f>
        <v>0</v>
      </c>
      <c r="AR98" s="280">
        <f>SUMIF(BM8:BM97,2, AR8:AR97)</f>
        <v>-3389.0900000000038</v>
      </c>
      <c r="AS98" s="280">
        <f ca="1">SUMIF(BM8:BM97,2, AS8:AS97)</f>
        <v>0</v>
      </c>
      <c r="AT98" s="289"/>
      <c r="AU98" s="281">
        <f>SUMIF(BM8:BM97,2, AU8:AU97)</f>
        <v>134894.75</v>
      </c>
      <c r="AV98" s="281">
        <f ca="1">SUMIF(BM8:BM97,2, AV8:AV97)</f>
        <v>0</v>
      </c>
      <c r="AW98" s="281">
        <f ca="1">SUMIF(BM8:BM97,2, AW8:AW97)</f>
        <v>0</v>
      </c>
      <c r="AX98" s="15"/>
      <c r="AY98" s="272"/>
      <c r="AZ98" s="15"/>
      <c r="BA98" s="15"/>
      <c r="BB98" s="273"/>
      <c r="BC98" s="272"/>
      <c r="BD98" s="272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296"/>
      <c r="BU98" s="296"/>
      <c r="BV98" s="296"/>
      <c r="BW98" s="296"/>
      <c r="BX98" s="15"/>
      <c r="BY98" s="15"/>
      <c r="BZ98" s="292"/>
      <c r="CA98" s="292"/>
      <c r="CB98" s="292"/>
      <c r="CC98" s="274"/>
      <c r="CD98" s="15"/>
      <c r="CE98" s="15"/>
      <c r="CF98" s="15"/>
      <c r="CG98" s="15"/>
      <c r="CH98" s="15"/>
      <c r="CI98" s="293"/>
      <c r="CJ98" s="275"/>
      <c r="CK98" s="275"/>
      <c r="CL98" s="275"/>
      <c r="CM98" s="275"/>
    </row>
    <row r="99" spans="1:91" x14ac:dyDescent="0.25">
      <c r="A99" s="284"/>
      <c r="B99" s="282" t="s">
        <v>809</v>
      </c>
      <c r="C99" s="120"/>
      <c r="D99" s="265"/>
      <c r="E99" s="276">
        <f>SUM(E8:E98)/4</f>
        <v>27586294.588750001</v>
      </c>
      <c r="F99" s="266">
        <f>SUM(F8:F98)/4</f>
        <v>27586294.588750001</v>
      </c>
      <c r="G99" s="285"/>
      <c r="H99" s="104"/>
      <c r="I99" s="277">
        <f>SUM(I8:I98)/4</f>
        <v>27555037.818750001</v>
      </c>
      <c r="J99" s="286"/>
      <c r="K99" s="98"/>
      <c r="L99" s="270">
        <f>SUM(L8:L98)/4</f>
        <v>29288339.566249996</v>
      </c>
      <c r="M99" s="278">
        <f>SUM(M8:M98)/4</f>
        <v>28354499.576249991</v>
      </c>
      <c r="N99" s="287"/>
      <c r="O99" s="99"/>
      <c r="P99" s="268">
        <f>SUM(P8:P98)/4</f>
        <v>-799461.75750000018</v>
      </c>
      <c r="Q99" s="268">
        <f>SUM(Q8:Q98)/4</f>
        <v>0</v>
      </c>
      <c r="R99" s="268">
        <f>SUM(R8:R98)/4</f>
        <v>-799461.75750000018</v>
      </c>
      <c r="S99" s="288"/>
      <c r="T99" s="289"/>
      <c r="U99" s="290" t="str">
        <f t="shared" si="38"/>
        <v/>
      </c>
      <c r="V99" s="269">
        <f>SUM(V8:V98)/4</f>
        <v>6752387.7798324777</v>
      </c>
      <c r="W99" s="269">
        <f ca="1">SUM(W8:W98)/4</f>
        <v>0</v>
      </c>
      <c r="X99" s="270">
        <f>SUM(X8:X98)/4</f>
        <v>6787373.2437500013</v>
      </c>
      <c r="Y99" s="268">
        <f ca="1">SUM(Y8:Y98)/4</f>
        <v>0</v>
      </c>
      <c r="Z99" s="279">
        <f ca="1">SUM(Z8:Z98)/4</f>
        <v>0</v>
      </c>
      <c r="AA99" s="287"/>
      <c r="AB99" s="107"/>
      <c r="AC99" s="268">
        <f>SUM(AC8:AC98)/4</f>
        <v>0</v>
      </c>
      <c r="AD99" s="268">
        <f ca="1">SUM(AD8:AD98)/4</f>
        <v>0</v>
      </c>
      <c r="AE99" s="289"/>
      <c r="AF99" s="291"/>
      <c r="AG99" s="269">
        <f>SUM(AG8:AG98)/4</f>
        <v>0</v>
      </c>
      <c r="AH99" s="270">
        <f>SUM(AH8:AH98)/4</f>
        <v>0</v>
      </c>
      <c r="AI99" s="268">
        <f>SUM(AI8:AI98)/4</f>
        <v>0</v>
      </c>
      <c r="AJ99" s="268">
        <f>SUM(AJ8:AJ98)/4</f>
        <v>0</v>
      </c>
      <c r="AK99" s="289"/>
      <c r="AL99" s="269">
        <f ca="1">SUM(AL8:AL98)/4</f>
        <v>0</v>
      </c>
      <c r="AM99" s="270">
        <f>SUM(AM8:AM98)/4</f>
        <v>6787373.2437500013</v>
      </c>
      <c r="AN99" s="268">
        <f ca="1">SUM(AN8:AN98)/4</f>
        <v>0</v>
      </c>
      <c r="AO99" s="268">
        <f ca="1">SUM(AO8:AO98)/4</f>
        <v>0</v>
      </c>
      <c r="AP99" s="289"/>
      <c r="AQ99" s="280">
        <f ca="1">SUM(AQ8:AQ98)/4</f>
        <v>0</v>
      </c>
      <c r="AR99" s="280">
        <f>SUM(AR8:AR98)/4</f>
        <v>21567126.332499988</v>
      </c>
      <c r="AS99" s="280">
        <f ca="1">SUM(AS8:AS98)/4</f>
        <v>0</v>
      </c>
      <c r="AT99" s="289"/>
      <c r="AU99" s="281">
        <f>SUM(AU8:AU98)/4</f>
        <v>7547518.9637500001</v>
      </c>
      <c r="AV99" s="281">
        <f ca="1">SUM(AV8:AV98)/4</f>
        <v>0</v>
      </c>
      <c r="AW99" s="281">
        <f ca="1">SUM(AW8:AW98)/4</f>
        <v>0</v>
      </c>
      <c r="AX99" s="15"/>
      <c r="AY99" s="272"/>
      <c r="AZ99" s="15"/>
      <c r="BA99" s="15"/>
      <c r="BB99" s="273"/>
      <c r="BC99" s="272"/>
      <c r="BD99" s="272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296"/>
      <c r="BU99" s="296"/>
      <c r="BV99" s="296"/>
      <c r="BW99" s="296"/>
      <c r="BX99" s="15"/>
      <c r="BY99" s="15"/>
      <c r="BZ99" s="292"/>
      <c r="CA99" s="292"/>
      <c r="CB99" s="292"/>
      <c r="CC99" s="274"/>
      <c r="CD99" s="15"/>
      <c r="CE99" s="15"/>
      <c r="CF99" s="15"/>
      <c r="CG99" s="15"/>
      <c r="CH99" s="15"/>
      <c r="CI99" s="293"/>
      <c r="CJ99" s="275"/>
      <c r="CK99" s="275"/>
      <c r="CL99" s="275"/>
      <c r="CM99" s="275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53"/>
        <v/>
      </c>
      <c r="AJ100" s="9"/>
      <c r="AK100" s="10"/>
      <c r="AL100" s="11" t="str">
        <f t="shared" si="45"/>
        <v/>
      </c>
      <c r="AM100" s="8" t="str">
        <f t="shared" si="54"/>
        <v/>
      </c>
      <c r="AN100" s="9" t="str">
        <f t="shared" si="46"/>
        <v/>
      </c>
      <c r="AO100" s="9" t="str">
        <f t="shared" si="47"/>
        <v/>
      </c>
      <c r="AP100" s="10"/>
      <c r="AQ100" s="25" t="str">
        <f t="shared" si="48"/>
        <v/>
      </c>
      <c r="AR100" s="25">
        <f t="shared" si="49"/>
        <v>0</v>
      </c>
      <c r="AS100" s="25" t="str">
        <f t="shared" si="50"/>
        <v/>
      </c>
      <c r="AT100" s="10"/>
      <c r="AU100" s="12"/>
      <c r="AV100" s="12" t="str">
        <f t="shared" si="51"/>
        <v/>
      </c>
      <c r="AW100" s="12" t="str">
        <f t="shared" si="52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53"/>
        <v/>
      </c>
      <c r="AJ101" s="9"/>
      <c r="AK101" s="10"/>
      <c r="AL101" s="11" t="str">
        <f t="shared" si="45"/>
        <v/>
      </c>
      <c r="AM101" s="8" t="str">
        <f t="shared" si="54"/>
        <v/>
      </c>
      <c r="AN101" s="9" t="str">
        <f t="shared" si="46"/>
        <v/>
      </c>
      <c r="AO101" s="9" t="str">
        <f t="shared" si="47"/>
        <v/>
      </c>
      <c r="AP101" s="10"/>
      <c r="AQ101" s="25" t="str">
        <f t="shared" si="48"/>
        <v/>
      </c>
      <c r="AR101" s="25">
        <f t="shared" si="49"/>
        <v>0</v>
      </c>
      <c r="AS101" s="25" t="str">
        <f t="shared" si="50"/>
        <v/>
      </c>
      <c r="AT101" s="10"/>
      <c r="AU101" s="12"/>
      <c r="AV101" s="12" t="str">
        <f t="shared" si="51"/>
        <v/>
      </c>
      <c r="AW101" s="12" t="str">
        <f t="shared" si="52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53"/>
        <v/>
      </c>
      <c r="AJ102" s="9"/>
      <c r="AK102" s="10"/>
      <c r="AL102" s="11" t="str">
        <f t="shared" si="45"/>
        <v/>
      </c>
      <c r="AM102" s="8" t="str">
        <f t="shared" si="54"/>
        <v/>
      </c>
      <c r="AN102" s="9" t="str">
        <f t="shared" si="46"/>
        <v/>
      </c>
      <c r="AO102" s="9" t="str">
        <f t="shared" si="47"/>
        <v/>
      </c>
      <c r="AP102" s="10"/>
      <c r="AQ102" s="25" t="str">
        <f t="shared" si="48"/>
        <v/>
      </c>
      <c r="AR102" s="25">
        <f t="shared" si="49"/>
        <v>0</v>
      </c>
      <c r="AS102" s="25" t="str">
        <f t="shared" si="50"/>
        <v/>
      </c>
      <c r="AT102" s="10"/>
      <c r="AU102" s="12"/>
      <c r="AV102" s="12" t="str">
        <f t="shared" si="51"/>
        <v/>
      </c>
      <c r="AW102" s="12" t="str">
        <f t="shared" si="52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53"/>
        <v/>
      </c>
      <c r="AJ103" s="9"/>
      <c r="AK103" s="10"/>
      <c r="AL103" s="11" t="str">
        <f t="shared" si="45"/>
        <v/>
      </c>
      <c r="AM103" s="8" t="str">
        <f t="shared" si="54"/>
        <v/>
      </c>
      <c r="AN103" s="9" t="str">
        <f t="shared" si="46"/>
        <v/>
      </c>
      <c r="AO103" s="9" t="str">
        <f t="shared" si="47"/>
        <v/>
      </c>
      <c r="AP103" s="10"/>
      <c r="AQ103" s="25" t="str">
        <f t="shared" si="48"/>
        <v/>
      </c>
      <c r="AR103" s="25">
        <f t="shared" si="49"/>
        <v>0</v>
      </c>
      <c r="AS103" s="25" t="str">
        <f t="shared" si="50"/>
        <v/>
      </c>
      <c r="AT103" s="10"/>
      <c r="AU103" s="12"/>
      <c r="AV103" s="12" t="str">
        <f t="shared" si="51"/>
        <v/>
      </c>
      <c r="AW103" s="12" t="str">
        <f t="shared" si="52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53"/>
        <v/>
      </c>
      <c r="AJ104" s="9"/>
      <c r="AK104" s="10"/>
      <c r="AL104" s="11" t="str">
        <f t="shared" si="45"/>
        <v/>
      </c>
      <c r="AM104" s="8" t="str">
        <f t="shared" si="54"/>
        <v/>
      </c>
      <c r="AN104" s="9" t="str">
        <f t="shared" si="46"/>
        <v/>
      </c>
      <c r="AO104" s="9" t="str">
        <f t="shared" si="47"/>
        <v/>
      </c>
      <c r="AP104" s="10"/>
      <c r="AQ104" s="25" t="str">
        <f t="shared" si="48"/>
        <v/>
      </c>
      <c r="AR104" s="25">
        <f t="shared" si="49"/>
        <v>0</v>
      </c>
      <c r="AS104" s="25" t="str">
        <f t="shared" si="50"/>
        <v/>
      </c>
      <c r="AT104" s="10"/>
      <c r="AU104" s="12"/>
      <c r="AV104" s="12" t="str">
        <f t="shared" si="51"/>
        <v/>
      </c>
      <c r="AW104" s="12" t="str">
        <f t="shared" si="52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53"/>
        <v/>
      </c>
      <c r="AJ105" s="9"/>
      <c r="AK105" s="10"/>
      <c r="AL105" s="11" t="str">
        <f t="shared" si="45"/>
        <v/>
      </c>
      <c r="AM105" s="8" t="str">
        <f t="shared" si="54"/>
        <v/>
      </c>
      <c r="AN105" s="9" t="str">
        <f t="shared" si="46"/>
        <v/>
      </c>
      <c r="AO105" s="9" t="str">
        <f t="shared" si="47"/>
        <v/>
      </c>
      <c r="AP105" s="10"/>
      <c r="AQ105" s="25" t="str">
        <f t="shared" si="48"/>
        <v/>
      </c>
      <c r="AR105" s="25">
        <f t="shared" si="49"/>
        <v>0</v>
      </c>
      <c r="AS105" s="25" t="str">
        <f t="shared" si="50"/>
        <v/>
      </c>
      <c r="AT105" s="10"/>
      <c r="AU105" s="12"/>
      <c r="AV105" s="12" t="str">
        <f t="shared" si="51"/>
        <v/>
      </c>
      <c r="AW105" s="12" t="str">
        <f t="shared" si="52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53"/>
        <v/>
      </c>
      <c r="AJ106" s="9"/>
      <c r="AK106" s="10"/>
      <c r="AL106" s="11" t="str">
        <f t="shared" si="45"/>
        <v/>
      </c>
      <c r="AM106" s="8" t="str">
        <f t="shared" si="54"/>
        <v/>
      </c>
      <c r="AN106" s="9" t="str">
        <f t="shared" si="46"/>
        <v/>
      </c>
      <c r="AO106" s="9" t="str">
        <f t="shared" si="47"/>
        <v/>
      </c>
      <c r="AP106" s="10"/>
      <c r="AQ106" s="25" t="str">
        <f t="shared" si="48"/>
        <v/>
      </c>
      <c r="AR106" s="25">
        <f t="shared" si="49"/>
        <v>0</v>
      </c>
      <c r="AS106" s="25" t="str">
        <f t="shared" si="50"/>
        <v/>
      </c>
      <c r="AT106" s="10"/>
      <c r="AU106" s="12"/>
      <c r="AV106" s="12" t="str">
        <f t="shared" si="51"/>
        <v/>
      </c>
      <c r="AW106" s="12" t="str">
        <f t="shared" si="52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53"/>
        <v/>
      </c>
      <c r="AJ107" s="9"/>
      <c r="AK107" s="10"/>
      <c r="AL107" s="11" t="str">
        <f t="shared" si="45"/>
        <v/>
      </c>
      <c r="AM107" s="8" t="str">
        <f t="shared" si="54"/>
        <v/>
      </c>
      <c r="AN107" s="9" t="str">
        <f t="shared" si="46"/>
        <v/>
      </c>
      <c r="AO107" s="9" t="str">
        <f t="shared" si="47"/>
        <v/>
      </c>
      <c r="AP107" s="10"/>
      <c r="AQ107" s="25" t="str">
        <f t="shared" si="48"/>
        <v/>
      </c>
      <c r="AR107" s="25">
        <f t="shared" si="49"/>
        <v>0</v>
      </c>
      <c r="AS107" s="25" t="str">
        <f t="shared" si="50"/>
        <v/>
      </c>
      <c r="AT107" s="10"/>
      <c r="AU107" s="12"/>
      <c r="AV107" s="12" t="str">
        <f t="shared" si="51"/>
        <v/>
      </c>
      <c r="AW107" s="12" t="str">
        <f t="shared" si="52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53"/>
        <v/>
      </c>
      <c r="AJ108" s="9"/>
      <c r="AK108" s="10"/>
      <c r="AL108" s="11" t="str">
        <f t="shared" si="45"/>
        <v/>
      </c>
      <c r="AM108" s="8" t="str">
        <f t="shared" si="54"/>
        <v/>
      </c>
      <c r="AN108" s="9" t="str">
        <f t="shared" si="46"/>
        <v/>
      </c>
      <c r="AO108" s="9" t="str">
        <f t="shared" si="47"/>
        <v/>
      </c>
      <c r="AP108" s="10"/>
      <c r="AQ108" s="25" t="str">
        <f t="shared" si="48"/>
        <v/>
      </c>
      <c r="AR108" s="25">
        <f t="shared" si="49"/>
        <v>0</v>
      </c>
      <c r="AS108" s="25" t="str">
        <f t="shared" si="50"/>
        <v/>
      </c>
      <c r="AT108" s="10"/>
      <c r="AU108" s="12"/>
      <c r="AV108" s="12" t="str">
        <f t="shared" si="51"/>
        <v/>
      </c>
      <c r="AW108" s="12" t="str">
        <f t="shared" si="52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53"/>
        <v/>
      </c>
      <c r="AJ109" s="9"/>
      <c r="AK109" s="10"/>
      <c r="AL109" s="11" t="str">
        <f t="shared" si="45"/>
        <v/>
      </c>
      <c r="AM109" s="8" t="str">
        <f t="shared" si="54"/>
        <v/>
      </c>
      <c r="AN109" s="9" t="str">
        <f t="shared" si="46"/>
        <v/>
      </c>
      <c r="AO109" s="9" t="str">
        <f t="shared" si="47"/>
        <v/>
      </c>
      <c r="AP109" s="10"/>
      <c r="AQ109" s="25" t="str">
        <f t="shared" si="48"/>
        <v/>
      </c>
      <c r="AR109" s="25">
        <f t="shared" si="49"/>
        <v>0</v>
      </c>
      <c r="AS109" s="25" t="str">
        <f t="shared" si="50"/>
        <v/>
      </c>
      <c r="AT109" s="10"/>
      <c r="AU109" s="12"/>
      <c r="AV109" s="12" t="str">
        <f t="shared" si="51"/>
        <v/>
      </c>
      <c r="AW109" s="12" t="str">
        <f t="shared" si="52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53"/>
        <v/>
      </c>
      <c r="AJ110" s="9"/>
      <c r="AK110" s="10"/>
      <c r="AL110" s="11" t="str">
        <f t="shared" si="45"/>
        <v/>
      </c>
      <c r="AM110" s="8" t="str">
        <f t="shared" si="54"/>
        <v/>
      </c>
      <c r="AN110" s="9" t="str">
        <f t="shared" si="46"/>
        <v/>
      </c>
      <c r="AO110" s="9" t="str">
        <f t="shared" si="47"/>
        <v/>
      </c>
      <c r="AP110" s="10"/>
      <c r="AQ110" s="25" t="str">
        <f t="shared" si="48"/>
        <v/>
      </c>
      <c r="AR110" s="25">
        <f t="shared" si="49"/>
        <v>0</v>
      </c>
      <c r="AS110" s="25" t="str">
        <f t="shared" si="50"/>
        <v/>
      </c>
      <c r="AT110" s="10"/>
      <c r="AU110" s="12"/>
      <c r="AV110" s="12" t="str">
        <f t="shared" si="51"/>
        <v/>
      </c>
      <c r="AW110" s="12" t="str">
        <f t="shared" si="52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53"/>
        <v/>
      </c>
      <c r="AJ111" s="9"/>
      <c r="AK111" s="10"/>
      <c r="AL111" s="11" t="str">
        <f t="shared" si="45"/>
        <v/>
      </c>
      <c r="AM111" s="8" t="str">
        <f t="shared" si="54"/>
        <v/>
      </c>
      <c r="AN111" s="9" t="str">
        <f t="shared" si="46"/>
        <v/>
      </c>
      <c r="AO111" s="9" t="str">
        <f t="shared" si="47"/>
        <v/>
      </c>
      <c r="AP111" s="10"/>
      <c r="AQ111" s="25" t="str">
        <f t="shared" si="48"/>
        <v/>
      </c>
      <c r="AR111" s="25">
        <f t="shared" si="49"/>
        <v>0</v>
      </c>
      <c r="AS111" s="25" t="str">
        <f t="shared" si="50"/>
        <v/>
      </c>
      <c r="AT111" s="10"/>
      <c r="AU111" s="12"/>
      <c r="AV111" s="12" t="str">
        <f t="shared" si="51"/>
        <v/>
      </c>
      <c r="AW111" s="12" t="str">
        <f t="shared" si="52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53"/>
        <v/>
      </c>
      <c r="AJ112" s="9"/>
      <c r="AK112" s="10"/>
      <c r="AL112" s="11" t="str">
        <f t="shared" si="45"/>
        <v/>
      </c>
      <c r="AM112" s="8" t="str">
        <f t="shared" si="54"/>
        <v/>
      </c>
      <c r="AN112" s="9" t="str">
        <f t="shared" si="46"/>
        <v/>
      </c>
      <c r="AO112" s="9" t="str">
        <f t="shared" si="47"/>
        <v/>
      </c>
      <c r="AP112" s="10"/>
      <c r="AQ112" s="25" t="str">
        <f t="shared" si="48"/>
        <v/>
      </c>
      <c r="AR112" s="25">
        <f t="shared" si="49"/>
        <v>0</v>
      </c>
      <c r="AS112" s="25" t="str">
        <f t="shared" si="50"/>
        <v/>
      </c>
      <c r="AT112" s="10"/>
      <c r="AU112" s="12"/>
      <c r="AV112" s="12" t="str">
        <f t="shared" si="51"/>
        <v/>
      </c>
      <c r="AW112" s="12" t="str">
        <f t="shared" si="52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53"/>
        <v/>
      </c>
      <c r="AJ113" s="9"/>
      <c r="AK113" s="10"/>
      <c r="AL113" s="11" t="str">
        <f t="shared" si="45"/>
        <v/>
      </c>
      <c r="AM113" s="8" t="str">
        <f t="shared" si="54"/>
        <v/>
      </c>
      <c r="AN113" s="9" t="str">
        <f t="shared" si="46"/>
        <v/>
      </c>
      <c r="AO113" s="9" t="str">
        <f t="shared" si="47"/>
        <v/>
      </c>
      <c r="AP113" s="10"/>
      <c r="AQ113" s="25" t="str">
        <f t="shared" si="48"/>
        <v/>
      </c>
      <c r="AR113" s="25">
        <f t="shared" si="49"/>
        <v>0</v>
      </c>
      <c r="AS113" s="25" t="str">
        <f t="shared" si="50"/>
        <v/>
      </c>
      <c r="AT113" s="10"/>
      <c r="AU113" s="12"/>
      <c r="AV113" s="12" t="str">
        <f t="shared" si="51"/>
        <v/>
      </c>
      <c r="AW113" s="12" t="str">
        <f t="shared" si="52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53"/>
        <v/>
      </c>
      <c r="AJ114" s="9"/>
      <c r="AK114" s="10"/>
      <c r="AL114" s="11" t="str">
        <f t="shared" si="45"/>
        <v/>
      </c>
      <c r="AM114" s="8" t="str">
        <f t="shared" si="54"/>
        <v/>
      </c>
      <c r="AN114" s="9" t="str">
        <f t="shared" si="46"/>
        <v/>
      </c>
      <c r="AO114" s="9" t="str">
        <f t="shared" si="47"/>
        <v/>
      </c>
      <c r="AP114" s="10"/>
      <c r="AQ114" s="25" t="str">
        <f t="shared" si="48"/>
        <v/>
      </c>
      <c r="AR114" s="25">
        <f t="shared" si="49"/>
        <v>0</v>
      </c>
      <c r="AS114" s="25" t="str">
        <f t="shared" si="50"/>
        <v/>
      </c>
      <c r="AT114" s="10"/>
      <c r="AU114" s="12"/>
      <c r="AV114" s="12" t="str">
        <f t="shared" si="51"/>
        <v/>
      </c>
      <c r="AW114" s="12" t="str">
        <f t="shared" si="52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53"/>
        <v/>
      </c>
      <c r="AJ115" s="9"/>
      <c r="AK115" s="10"/>
      <c r="AL115" s="11" t="str">
        <f t="shared" si="45"/>
        <v/>
      </c>
      <c r="AM115" s="8" t="str">
        <f t="shared" si="54"/>
        <v/>
      </c>
      <c r="AN115" s="9" t="str">
        <f t="shared" si="46"/>
        <v/>
      </c>
      <c r="AO115" s="9" t="str">
        <f t="shared" si="47"/>
        <v/>
      </c>
      <c r="AP115" s="10"/>
      <c r="AQ115" s="25" t="str">
        <f t="shared" si="48"/>
        <v/>
      </c>
      <c r="AR115" s="25">
        <f t="shared" si="49"/>
        <v>0</v>
      </c>
      <c r="AS115" s="25" t="str">
        <f t="shared" si="50"/>
        <v/>
      </c>
      <c r="AT115" s="10"/>
      <c r="AU115" s="12"/>
      <c r="AV115" s="12" t="str">
        <f t="shared" si="51"/>
        <v/>
      </c>
      <c r="AW115" s="12" t="str">
        <f t="shared" si="52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53"/>
        <v/>
      </c>
      <c r="AJ116" s="9"/>
      <c r="AK116" s="10"/>
      <c r="AL116" s="11" t="str">
        <f t="shared" si="45"/>
        <v/>
      </c>
      <c r="AM116" s="8" t="str">
        <f t="shared" si="54"/>
        <v/>
      </c>
      <c r="AN116" s="9" t="str">
        <f t="shared" si="46"/>
        <v/>
      </c>
      <c r="AO116" s="9" t="str">
        <f t="shared" si="47"/>
        <v/>
      </c>
      <c r="AP116" s="10"/>
      <c r="AQ116" s="25" t="str">
        <f t="shared" si="48"/>
        <v/>
      </c>
      <c r="AR116" s="25">
        <f t="shared" si="49"/>
        <v>0</v>
      </c>
      <c r="AS116" s="25" t="str">
        <f t="shared" si="50"/>
        <v/>
      </c>
      <c r="AT116" s="10"/>
      <c r="AU116" s="12"/>
      <c r="AV116" s="12" t="str">
        <f t="shared" si="51"/>
        <v/>
      </c>
      <c r="AW116" s="12" t="str">
        <f t="shared" si="52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53"/>
        <v/>
      </c>
      <c r="AJ117" s="9"/>
      <c r="AK117" s="10"/>
      <c r="AL117" s="11" t="str">
        <f t="shared" si="45"/>
        <v/>
      </c>
      <c r="AM117" s="8" t="str">
        <f t="shared" si="54"/>
        <v/>
      </c>
      <c r="AN117" s="9" t="str">
        <f t="shared" si="46"/>
        <v/>
      </c>
      <c r="AO117" s="9" t="str">
        <f t="shared" si="47"/>
        <v/>
      </c>
      <c r="AP117" s="10"/>
      <c r="AQ117" s="25" t="str">
        <f t="shared" si="48"/>
        <v/>
      </c>
      <c r="AR117" s="25">
        <f t="shared" si="49"/>
        <v>0</v>
      </c>
      <c r="AS117" s="25" t="str">
        <f t="shared" si="50"/>
        <v/>
      </c>
      <c r="AT117" s="10"/>
      <c r="AU117" s="12"/>
      <c r="AV117" s="12" t="str">
        <f t="shared" si="51"/>
        <v/>
      </c>
      <c r="AW117" s="12" t="str">
        <f t="shared" si="52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53"/>
        <v/>
      </c>
      <c r="AJ118" s="9"/>
      <c r="AK118" s="10"/>
      <c r="AL118" s="11" t="str">
        <f t="shared" si="45"/>
        <v/>
      </c>
      <c r="AM118" s="8" t="str">
        <f t="shared" si="54"/>
        <v/>
      </c>
      <c r="AN118" s="9" t="str">
        <f t="shared" si="46"/>
        <v/>
      </c>
      <c r="AO118" s="9" t="str">
        <f t="shared" si="47"/>
        <v/>
      </c>
      <c r="AP118" s="10"/>
      <c r="AQ118" s="25" t="str">
        <f t="shared" si="48"/>
        <v/>
      </c>
      <c r="AR118" s="25">
        <f t="shared" si="49"/>
        <v>0</v>
      </c>
      <c r="AS118" s="25" t="str">
        <f t="shared" si="50"/>
        <v/>
      </c>
      <c r="AT118" s="10"/>
      <c r="AU118" s="12"/>
      <c r="AV118" s="12" t="str">
        <f t="shared" si="51"/>
        <v/>
      </c>
      <c r="AW118" s="12" t="str">
        <f t="shared" si="52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53"/>
        <v/>
      </c>
      <c r="AJ119" s="9"/>
      <c r="AK119" s="10"/>
      <c r="AL119" s="11" t="str">
        <f t="shared" si="45"/>
        <v/>
      </c>
      <c r="AM119" s="8" t="str">
        <f t="shared" si="54"/>
        <v/>
      </c>
      <c r="AN119" s="9" t="str">
        <f t="shared" si="46"/>
        <v/>
      </c>
      <c r="AO119" s="9" t="str">
        <f t="shared" si="47"/>
        <v/>
      </c>
      <c r="AP119" s="10"/>
      <c r="AQ119" s="25" t="str">
        <f t="shared" si="48"/>
        <v/>
      </c>
      <c r="AR119" s="25">
        <f t="shared" si="49"/>
        <v>0</v>
      </c>
      <c r="AS119" s="25" t="str">
        <f t="shared" si="50"/>
        <v/>
      </c>
      <c r="AT119" s="10"/>
      <c r="AU119" s="12"/>
      <c r="AV119" s="12" t="str">
        <f t="shared" si="51"/>
        <v/>
      </c>
      <c r="AW119" s="12" t="str">
        <f t="shared" si="52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53"/>
        <v/>
      </c>
      <c r="AJ120" s="9"/>
      <c r="AK120" s="10"/>
      <c r="AL120" s="11" t="str">
        <f t="shared" si="45"/>
        <v/>
      </c>
      <c r="AM120" s="8" t="str">
        <f t="shared" si="54"/>
        <v/>
      </c>
      <c r="AN120" s="9" t="str">
        <f t="shared" si="46"/>
        <v/>
      </c>
      <c r="AO120" s="9" t="str">
        <f t="shared" si="47"/>
        <v/>
      </c>
      <c r="AP120" s="10"/>
      <c r="AQ120" s="25" t="str">
        <f t="shared" si="48"/>
        <v/>
      </c>
      <c r="AR120" s="25">
        <f t="shared" si="49"/>
        <v>0</v>
      </c>
      <c r="AS120" s="25" t="str">
        <f t="shared" si="50"/>
        <v/>
      </c>
      <c r="AT120" s="10"/>
      <c r="AU120" s="12"/>
      <c r="AV120" s="12" t="str">
        <f t="shared" si="51"/>
        <v/>
      </c>
      <c r="AW120" s="12" t="str">
        <f t="shared" si="52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53"/>
        <v/>
      </c>
      <c r="AJ121" s="9"/>
      <c r="AK121" s="10"/>
      <c r="AL121" s="11" t="str">
        <f t="shared" si="45"/>
        <v/>
      </c>
      <c r="AM121" s="8" t="str">
        <f t="shared" si="54"/>
        <v/>
      </c>
      <c r="AN121" s="9" t="str">
        <f t="shared" si="46"/>
        <v/>
      </c>
      <c r="AO121" s="9" t="str">
        <f t="shared" si="47"/>
        <v/>
      </c>
      <c r="AP121" s="10"/>
      <c r="AQ121" s="25" t="str">
        <f t="shared" si="48"/>
        <v/>
      </c>
      <c r="AR121" s="25">
        <f t="shared" si="49"/>
        <v>0</v>
      </c>
      <c r="AS121" s="25" t="str">
        <f t="shared" si="50"/>
        <v/>
      </c>
      <c r="AT121" s="10"/>
      <c r="AU121" s="12"/>
      <c r="AV121" s="12" t="str">
        <f t="shared" si="51"/>
        <v/>
      </c>
      <c r="AW121" s="12" t="str">
        <f t="shared" si="52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53"/>
        <v/>
      </c>
      <c r="AJ122" s="9"/>
      <c r="AK122" s="10"/>
      <c r="AL122" s="11" t="str">
        <f t="shared" si="45"/>
        <v/>
      </c>
      <c r="AM122" s="8" t="str">
        <f t="shared" si="54"/>
        <v/>
      </c>
      <c r="AN122" s="9" t="str">
        <f t="shared" si="46"/>
        <v/>
      </c>
      <c r="AO122" s="9" t="str">
        <f t="shared" si="47"/>
        <v/>
      </c>
      <c r="AP122" s="10"/>
      <c r="AQ122" s="25" t="str">
        <f t="shared" si="48"/>
        <v/>
      </c>
      <c r="AR122" s="25">
        <f t="shared" si="49"/>
        <v>0</v>
      </c>
      <c r="AS122" s="25" t="str">
        <f t="shared" si="50"/>
        <v/>
      </c>
      <c r="AT122" s="10"/>
      <c r="AU122" s="12"/>
      <c r="AV122" s="12" t="str">
        <f t="shared" si="51"/>
        <v/>
      </c>
      <c r="AW122" s="12" t="str">
        <f t="shared" si="52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53"/>
        <v/>
      </c>
      <c r="AJ123" s="9"/>
      <c r="AK123" s="10"/>
      <c r="AL123" s="11" t="str">
        <f t="shared" si="45"/>
        <v/>
      </c>
      <c r="AM123" s="8" t="str">
        <f t="shared" si="54"/>
        <v/>
      </c>
      <c r="AN123" s="9" t="str">
        <f t="shared" si="46"/>
        <v/>
      </c>
      <c r="AO123" s="9" t="str">
        <f t="shared" si="47"/>
        <v/>
      </c>
      <c r="AP123" s="10"/>
      <c r="AQ123" s="25" t="str">
        <f t="shared" si="48"/>
        <v/>
      </c>
      <c r="AR123" s="25">
        <f t="shared" si="49"/>
        <v>0</v>
      </c>
      <c r="AS123" s="25" t="str">
        <f t="shared" si="50"/>
        <v/>
      </c>
      <c r="AT123" s="10"/>
      <c r="AU123" s="12"/>
      <c r="AV123" s="12" t="str">
        <f t="shared" si="51"/>
        <v/>
      </c>
      <c r="AW123" s="12" t="str">
        <f t="shared" si="52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53"/>
        <v/>
      </c>
      <c r="AJ124" s="9"/>
      <c r="AK124" s="10"/>
      <c r="AL124" s="11" t="str">
        <f t="shared" si="45"/>
        <v/>
      </c>
      <c r="AM124" s="8" t="str">
        <f t="shared" si="54"/>
        <v/>
      </c>
      <c r="AN124" s="9" t="str">
        <f t="shared" si="46"/>
        <v/>
      </c>
      <c r="AO124" s="9" t="str">
        <f t="shared" si="47"/>
        <v/>
      </c>
      <c r="AP124" s="10"/>
      <c r="AQ124" s="25" t="str">
        <f t="shared" si="48"/>
        <v/>
      </c>
      <c r="AR124" s="25">
        <f t="shared" si="49"/>
        <v>0</v>
      </c>
      <c r="AS124" s="25" t="str">
        <f t="shared" si="50"/>
        <v/>
      </c>
      <c r="AT124" s="10"/>
      <c r="AU124" s="12"/>
      <c r="AV124" s="12" t="str">
        <f t="shared" si="51"/>
        <v/>
      </c>
      <c r="AW124" s="12" t="str">
        <f t="shared" si="52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53"/>
        <v/>
      </c>
      <c r="AJ125" s="9"/>
      <c r="AK125" s="10"/>
      <c r="AL125" s="11" t="str">
        <f t="shared" si="45"/>
        <v/>
      </c>
      <c r="AM125" s="8" t="str">
        <f t="shared" si="54"/>
        <v/>
      </c>
      <c r="AN125" s="9" t="str">
        <f t="shared" si="46"/>
        <v/>
      </c>
      <c r="AO125" s="9" t="str">
        <f t="shared" si="47"/>
        <v/>
      </c>
      <c r="AP125" s="10"/>
      <c r="AQ125" s="25" t="str">
        <f t="shared" si="48"/>
        <v/>
      </c>
      <c r="AR125" s="25">
        <f t="shared" si="49"/>
        <v>0</v>
      </c>
      <c r="AS125" s="25" t="str">
        <f t="shared" si="50"/>
        <v/>
      </c>
      <c r="AT125" s="10"/>
      <c r="AU125" s="12"/>
      <c r="AV125" s="12" t="str">
        <f t="shared" si="51"/>
        <v/>
      </c>
      <c r="AW125" s="12" t="str">
        <f t="shared" si="52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53"/>
        <v/>
      </c>
      <c r="AJ126" s="9"/>
      <c r="AK126" s="10"/>
      <c r="AL126" s="11" t="str">
        <f t="shared" si="45"/>
        <v/>
      </c>
      <c r="AM126" s="8" t="str">
        <f t="shared" si="54"/>
        <v/>
      </c>
      <c r="AN126" s="9" t="str">
        <f t="shared" si="46"/>
        <v/>
      </c>
      <c r="AO126" s="9" t="str">
        <f t="shared" si="47"/>
        <v/>
      </c>
      <c r="AP126" s="10"/>
      <c r="AQ126" s="25" t="str">
        <f t="shared" si="48"/>
        <v/>
      </c>
      <c r="AR126" s="25">
        <f t="shared" si="49"/>
        <v>0</v>
      </c>
      <c r="AS126" s="25" t="str">
        <f t="shared" si="50"/>
        <v/>
      </c>
      <c r="AT126" s="10"/>
      <c r="AU126" s="12"/>
      <c r="AV126" s="12" t="str">
        <f t="shared" si="51"/>
        <v/>
      </c>
      <c r="AW126" s="12" t="str">
        <f t="shared" si="52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53"/>
        <v/>
      </c>
      <c r="AJ127" s="9"/>
      <c r="AK127" s="10"/>
      <c r="AL127" s="11" t="str">
        <f t="shared" si="45"/>
        <v/>
      </c>
      <c r="AM127" s="8" t="str">
        <f t="shared" si="54"/>
        <v/>
      </c>
      <c r="AN127" s="9" t="str">
        <f t="shared" si="46"/>
        <v/>
      </c>
      <c r="AO127" s="9" t="str">
        <f t="shared" si="47"/>
        <v/>
      </c>
      <c r="AP127" s="10"/>
      <c r="AQ127" s="25" t="str">
        <f t="shared" si="48"/>
        <v/>
      </c>
      <c r="AR127" s="25">
        <f t="shared" si="49"/>
        <v>0</v>
      </c>
      <c r="AS127" s="25" t="str">
        <f t="shared" si="50"/>
        <v/>
      </c>
      <c r="AT127" s="10"/>
      <c r="AU127" s="12"/>
      <c r="AV127" s="12" t="str">
        <f t="shared" si="51"/>
        <v/>
      </c>
      <c r="AW127" s="12" t="str">
        <f t="shared" si="52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53"/>
        <v/>
      </c>
      <c r="AJ128" s="9"/>
      <c r="AK128" s="10"/>
      <c r="AL128" s="11" t="str">
        <f t="shared" si="45"/>
        <v/>
      </c>
      <c r="AM128" s="8" t="str">
        <f t="shared" si="54"/>
        <v/>
      </c>
      <c r="AN128" s="9" t="str">
        <f t="shared" si="46"/>
        <v/>
      </c>
      <c r="AO128" s="9" t="str">
        <f t="shared" si="47"/>
        <v/>
      </c>
      <c r="AP128" s="10"/>
      <c r="AQ128" s="25" t="str">
        <f t="shared" si="48"/>
        <v/>
      </c>
      <c r="AR128" s="25">
        <f t="shared" si="49"/>
        <v>0</v>
      </c>
      <c r="AS128" s="25" t="str">
        <f t="shared" si="50"/>
        <v/>
      </c>
      <c r="AT128" s="10"/>
      <c r="AU128" s="12"/>
      <c r="AV128" s="12" t="str">
        <f t="shared" si="51"/>
        <v/>
      </c>
      <c r="AW128" s="12" t="str">
        <f t="shared" si="52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53"/>
        <v/>
      </c>
      <c r="AJ129" s="9"/>
      <c r="AK129" s="10"/>
      <c r="AL129" s="11" t="str">
        <f t="shared" si="45"/>
        <v/>
      </c>
      <c r="AM129" s="8" t="str">
        <f t="shared" si="54"/>
        <v/>
      </c>
      <c r="AN129" s="9" t="str">
        <f t="shared" si="46"/>
        <v/>
      </c>
      <c r="AO129" s="9" t="str">
        <f t="shared" si="47"/>
        <v/>
      </c>
      <c r="AP129" s="10"/>
      <c r="AQ129" s="25" t="str">
        <f t="shared" si="48"/>
        <v/>
      </c>
      <c r="AR129" s="25">
        <f t="shared" si="49"/>
        <v>0</v>
      </c>
      <c r="AS129" s="25" t="str">
        <f t="shared" si="50"/>
        <v/>
      </c>
      <c r="AT129" s="10"/>
      <c r="AU129" s="12"/>
      <c r="AV129" s="12" t="str">
        <f t="shared" si="51"/>
        <v/>
      </c>
      <c r="AW129" s="12" t="str">
        <f t="shared" si="52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53"/>
        <v/>
      </c>
      <c r="AJ130" s="9"/>
      <c r="AK130" s="10"/>
      <c r="AL130" s="11" t="str">
        <f t="shared" si="45"/>
        <v/>
      </c>
      <c r="AM130" s="8" t="str">
        <f t="shared" si="54"/>
        <v/>
      </c>
      <c r="AN130" s="9" t="str">
        <f t="shared" si="46"/>
        <v/>
      </c>
      <c r="AO130" s="9" t="str">
        <f t="shared" si="47"/>
        <v/>
      </c>
      <c r="AP130" s="10"/>
      <c r="AQ130" s="25" t="str">
        <f t="shared" si="48"/>
        <v/>
      </c>
      <c r="AR130" s="25">
        <f t="shared" si="49"/>
        <v>0</v>
      </c>
      <c r="AS130" s="25" t="str">
        <f t="shared" si="50"/>
        <v/>
      </c>
      <c r="AT130" s="10"/>
      <c r="AU130" s="12"/>
      <c r="AV130" s="12" t="str">
        <f t="shared" si="51"/>
        <v/>
      </c>
      <c r="AW130" s="12" t="str">
        <f t="shared" si="52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53"/>
        <v/>
      </c>
      <c r="AJ131" s="9"/>
      <c r="AK131" s="10"/>
      <c r="AL131" s="11" t="str">
        <f t="shared" si="45"/>
        <v/>
      </c>
      <c r="AM131" s="8" t="str">
        <f t="shared" si="54"/>
        <v/>
      </c>
      <c r="AN131" s="9" t="str">
        <f t="shared" si="46"/>
        <v/>
      </c>
      <c r="AO131" s="9" t="str">
        <f t="shared" si="47"/>
        <v/>
      </c>
      <c r="AP131" s="10"/>
      <c r="AQ131" s="25" t="str">
        <f t="shared" si="48"/>
        <v/>
      </c>
      <c r="AR131" s="25">
        <f t="shared" si="49"/>
        <v>0</v>
      </c>
      <c r="AS131" s="25" t="str">
        <f t="shared" si="50"/>
        <v/>
      </c>
      <c r="AT131" s="10"/>
      <c r="AU131" s="12"/>
      <c r="AV131" s="12" t="str">
        <f t="shared" si="51"/>
        <v/>
      </c>
      <c r="AW131" s="12" t="str">
        <f t="shared" si="52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53"/>
        <v/>
      </c>
      <c r="AJ132" s="9"/>
      <c r="AK132" s="10"/>
      <c r="AL132" s="11" t="str">
        <f t="shared" si="45"/>
        <v/>
      </c>
      <c r="AM132" s="8" t="str">
        <f t="shared" si="54"/>
        <v/>
      </c>
      <c r="AN132" s="9" t="str">
        <f t="shared" si="46"/>
        <v/>
      </c>
      <c r="AO132" s="9" t="str">
        <f t="shared" si="47"/>
        <v/>
      </c>
      <c r="AP132" s="10"/>
      <c r="AQ132" s="25" t="str">
        <f t="shared" si="48"/>
        <v/>
      </c>
      <c r="AR132" s="25">
        <f t="shared" si="49"/>
        <v>0</v>
      </c>
      <c r="AS132" s="25" t="str">
        <f t="shared" si="50"/>
        <v/>
      </c>
      <c r="AT132" s="10"/>
      <c r="AU132" s="12"/>
      <c r="AV132" s="12" t="str">
        <f t="shared" si="51"/>
        <v/>
      </c>
      <c r="AW132" s="12" t="str">
        <f t="shared" si="52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53"/>
        <v/>
      </c>
      <c r="AJ133" s="9"/>
      <c r="AK133" s="10"/>
      <c r="AL133" s="11" t="str">
        <f t="shared" si="45"/>
        <v/>
      </c>
      <c r="AM133" s="8" t="str">
        <f t="shared" si="54"/>
        <v/>
      </c>
      <c r="AN133" s="9" t="str">
        <f t="shared" si="46"/>
        <v/>
      </c>
      <c r="AO133" s="9" t="str">
        <f t="shared" si="47"/>
        <v/>
      </c>
      <c r="AP133" s="10"/>
      <c r="AQ133" s="25" t="str">
        <f t="shared" si="48"/>
        <v/>
      </c>
      <c r="AR133" s="25">
        <f t="shared" si="49"/>
        <v>0</v>
      </c>
      <c r="AS133" s="25" t="str">
        <f t="shared" si="50"/>
        <v/>
      </c>
      <c r="AT133" s="10"/>
      <c r="AU133" s="12"/>
      <c r="AV133" s="12" t="str">
        <f t="shared" si="51"/>
        <v/>
      </c>
      <c r="AW133" s="12" t="str">
        <f t="shared" si="52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53"/>
        <v/>
      </c>
      <c r="AJ134" s="9"/>
      <c r="AK134" s="10"/>
      <c r="AL134" s="11" t="str">
        <f t="shared" si="45"/>
        <v/>
      </c>
      <c r="AM134" s="8" t="str">
        <f t="shared" si="54"/>
        <v/>
      </c>
      <c r="AN134" s="9" t="str">
        <f t="shared" si="46"/>
        <v/>
      </c>
      <c r="AO134" s="9" t="str">
        <f t="shared" si="47"/>
        <v/>
      </c>
      <c r="AP134" s="10"/>
      <c r="AQ134" s="25" t="str">
        <f t="shared" si="48"/>
        <v/>
      </c>
      <c r="AR134" s="25">
        <f t="shared" si="49"/>
        <v>0</v>
      </c>
      <c r="AS134" s="25" t="str">
        <f t="shared" si="50"/>
        <v/>
      </c>
      <c r="AT134" s="10"/>
      <c r="AU134" s="12"/>
      <c r="AV134" s="12" t="str">
        <f t="shared" si="51"/>
        <v/>
      </c>
      <c r="AW134" s="12" t="str">
        <f t="shared" si="52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06QjLGThFTHgRNSJdYGAv/ADuvS/1Srszo495wmSCHCRb9YTomRd2lfdfe2rHnmY3KHPMvzqJLvmeu/3jMXJKA==" saltValue="Ipj/yb4bbxd/4plu5b0cn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639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640</v>
      </c>
      <c r="B9" s="254" t="s">
        <v>641</v>
      </c>
      <c r="C9" s="254" t="s">
        <v>642</v>
      </c>
      <c r="D9" s="233"/>
      <c r="E9" s="234">
        <v>22649.59</v>
      </c>
      <c r="F9" s="235">
        <v>22649.59</v>
      </c>
      <c r="G9" s="255">
        <f>'Jobs-Ops'!G9</f>
        <v>0</v>
      </c>
      <c r="H9" s="113">
        <f>'Jobs-Ops'!H9</f>
        <v>0</v>
      </c>
      <c r="I9" s="104"/>
      <c r="J9" s="237">
        <v>14107.14</v>
      </c>
      <c r="K9" s="248"/>
      <c r="L9" s="239"/>
      <c r="M9" s="8">
        <v>43493.95</v>
      </c>
      <c r="N9" s="240">
        <v>14107.14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>
        <v>46082</v>
      </c>
      <c r="U9" s="10"/>
      <c r="V9" s="23">
        <f t="shared" si="15"/>
        <v>1</v>
      </c>
      <c r="W9" s="11">
        <f t="shared" si="16"/>
        <v>14107.14</v>
      </c>
      <c r="X9" s="8">
        <v>14107.14</v>
      </c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14107.14</v>
      </c>
      <c r="AI9" s="8">
        <v>14107.14</v>
      </c>
      <c r="AJ9" s="9">
        <f t="shared" si="23"/>
        <v>0</v>
      </c>
      <c r="AK9" s="10"/>
      <c r="AL9" s="25">
        <f t="shared" si="24"/>
        <v>0</v>
      </c>
      <c r="AM9" s="25">
        <f t="shared" si="25"/>
        <v>0</v>
      </c>
      <c r="AN9" s="25">
        <f t="shared" si="26"/>
        <v>0</v>
      </c>
      <c r="AO9" s="10"/>
      <c r="AP9" s="12">
        <v>22649.59</v>
      </c>
      <c r="AQ9" s="12" t="str">
        <f t="shared" si="27"/>
        <v xml:space="preserve"> </v>
      </c>
      <c r="AR9" s="12">
        <f t="shared" si="28"/>
        <v>8542.4500000000007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14107.14</v>
      </c>
      <c r="BA9" s="15">
        <v>14107.14</v>
      </c>
      <c r="BB9" s="15">
        <v>14107.14</v>
      </c>
      <c r="BC9" s="15">
        <v>14107.14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635</v>
      </c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633</v>
      </c>
      <c r="CC9" s="247">
        <v>14107.14</v>
      </c>
      <c r="CD9" s="247">
        <v>14107.14</v>
      </c>
      <c r="CE9" s="247">
        <v>22649.59</v>
      </c>
      <c r="CF9" s="247">
        <v>0</v>
      </c>
    </row>
    <row r="10" spans="1:95" x14ac:dyDescent="0.25">
      <c r="A10" s="253" t="s">
        <v>643</v>
      </c>
      <c r="B10" s="254" t="s">
        <v>644</v>
      </c>
      <c r="C10" s="254" t="s">
        <v>642</v>
      </c>
      <c r="D10" s="233"/>
      <c r="E10" s="234">
        <v>0</v>
      </c>
      <c r="F10" s="235">
        <v>0</v>
      </c>
      <c r="G10" s="255">
        <f>'Jobs-Ops'!G10</f>
        <v>0</v>
      </c>
      <c r="H10" s="113">
        <f>'Jobs-Ops'!H10</f>
        <v>0</v>
      </c>
      <c r="I10" s="104"/>
      <c r="J10" s="237">
        <v>33705.03</v>
      </c>
      <c r="K10" s="248"/>
      <c r="L10" s="239"/>
      <c r="M10" s="8">
        <v>47634.06</v>
      </c>
      <c r="N10" s="240">
        <v>33705.03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>
        <v>46082</v>
      </c>
      <c r="U10" s="10"/>
      <c r="V10" s="23">
        <f t="shared" si="15"/>
        <v>1</v>
      </c>
      <c r="W10" s="11">
        <f t="shared" si="16"/>
        <v>33705.03</v>
      </c>
      <c r="X10" s="8">
        <v>33705.03</v>
      </c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>
        <v>0</v>
      </c>
      <c r="AD10" s="11">
        <v>0</v>
      </c>
      <c r="AE10" s="8">
        <v>0</v>
      </c>
      <c r="AF10" s="9">
        <f t="shared" si="20"/>
        <v>0</v>
      </c>
      <c r="AG10" s="10"/>
      <c r="AH10" s="11">
        <f t="shared" si="21"/>
        <v>33705.03</v>
      </c>
      <c r="AI10" s="8">
        <v>33705.03</v>
      </c>
      <c r="AJ10" s="9">
        <f t="shared" si="23"/>
        <v>0</v>
      </c>
      <c r="AK10" s="10"/>
      <c r="AL10" s="25">
        <f t="shared" si="24"/>
        <v>0</v>
      </c>
      <c r="AM10" s="25">
        <f t="shared" si="25"/>
        <v>0</v>
      </c>
      <c r="AN10" s="25">
        <f t="shared" si="26"/>
        <v>0</v>
      </c>
      <c r="AO10" s="10"/>
      <c r="AP10" s="12">
        <v>33705.03</v>
      </c>
      <c r="AQ10" s="12">
        <f t="shared" si="27"/>
        <v>0</v>
      </c>
      <c r="AR10" s="12">
        <f t="shared" si="28"/>
        <v>0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33705.03</v>
      </c>
      <c r="BA10" s="15">
        <v>33705.03</v>
      </c>
      <c r="BB10" s="15">
        <v>33705.03</v>
      </c>
      <c r="BC10" s="15">
        <v>33705.03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0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635</v>
      </c>
      <c r="BW10" s="241">
        <v>0</v>
      </c>
      <c r="BX10" s="247">
        <v>0</v>
      </c>
      <c r="BY10" s="247">
        <v>0</v>
      </c>
      <c r="BZ10" s="247">
        <v>0</v>
      </c>
      <c r="CA10" s="247">
        <v>0</v>
      </c>
      <c r="CB10" s="242" t="s">
        <v>633</v>
      </c>
      <c r="CC10" s="247">
        <v>33705.03</v>
      </c>
      <c r="CD10" s="247">
        <v>33705.03</v>
      </c>
      <c r="CE10" s="247">
        <v>33705.03</v>
      </c>
      <c r="CF10" s="247">
        <v>0</v>
      </c>
    </row>
    <row r="11" spans="1:95" x14ac:dyDescent="0.25">
      <c r="A11" s="253" t="s">
        <v>645</v>
      </c>
      <c r="B11" s="254" t="s">
        <v>646</v>
      </c>
      <c r="C11" s="254" t="s">
        <v>642</v>
      </c>
      <c r="D11" s="233"/>
      <c r="E11" s="234">
        <v>37842.32</v>
      </c>
      <c r="F11" s="235">
        <v>37842.32</v>
      </c>
      <c r="G11" s="255">
        <f>'Jobs-Ops'!G11</f>
        <v>0</v>
      </c>
      <c r="H11" s="113">
        <f>'Jobs-Ops'!H11</f>
        <v>0</v>
      </c>
      <c r="I11" s="104"/>
      <c r="J11" s="237">
        <v>22829.64</v>
      </c>
      <c r="K11" s="248"/>
      <c r="L11" s="239"/>
      <c r="M11" s="8">
        <v>83202.240000000005</v>
      </c>
      <c r="N11" s="240">
        <v>22829.64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>
        <v>46174</v>
      </c>
      <c r="U11" s="10"/>
      <c r="V11" s="23">
        <f t="shared" si="15"/>
        <v>0.98915883036263386</v>
      </c>
      <c r="W11" s="11">
        <f t="shared" si="16"/>
        <v>22582.14</v>
      </c>
      <c r="X11" s="8">
        <v>22582.14</v>
      </c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>
        <v>0</v>
      </c>
      <c r="AD11" s="11">
        <v>0</v>
      </c>
      <c r="AE11" s="8">
        <v>0</v>
      </c>
      <c r="AF11" s="9">
        <f t="shared" si="20"/>
        <v>0</v>
      </c>
      <c r="AG11" s="10"/>
      <c r="AH11" s="11">
        <f t="shared" si="21"/>
        <v>22582.14</v>
      </c>
      <c r="AI11" s="8">
        <v>22582.14</v>
      </c>
      <c r="AJ11" s="9">
        <f t="shared" si="23"/>
        <v>0</v>
      </c>
      <c r="AK11" s="10"/>
      <c r="AL11" s="25">
        <f t="shared" si="24"/>
        <v>247.5</v>
      </c>
      <c r="AM11" s="25">
        <f t="shared" si="25"/>
        <v>247.5</v>
      </c>
      <c r="AN11" s="25">
        <f t="shared" si="26"/>
        <v>0</v>
      </c>
      <c r="AO11" s="10"/>
      <c r="AP11" s="12">
        <v>44461.17</v>
      </c>
      <c r="AQ11" s="12" t="str">
        <f t="shared" si="27"/>
        <v xml:space="preserve"> </v>
      </c>
      <c r="AR11" s="12">
        <f t="shared" si="28"/>
        <v>21879.03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22829.64</v>
      </c>
      <c r="BA11" s="15">
        <v>22829.64</v>
      </c>
      <c r="BB11" s="15">
        <v>22829.64</v>
      </c>
      <c r="BC11" s="15">
        <v>22829.64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635</v>
      </c>
      <c r="BW11" s="241">
        <v>0</v>
      </c>
      <c r="BX11" s="241">
        <v>0</v>
      </c>
      <c r="BY11" s="241">
        <v>0</v>
      </c>
      <c r="BZ11" s="241">
        <v>0</v>
      </c>
      <c r="CA11" s="241">
        <v>0</v>
      </c>
      <c r="CB11" s="242" t="s">
        <v>633</v>
      </c>
      <c r="CC11" s="247">
        <v>22582.14</v>
      </c>
      <c r="CD11" s="247">
        <v>22582.14</v>
      </c>
      <c r="CE11" s="247">
        <v>44461.17</v>
      </c>
      <c r="CF11" s="247">
        <v>0</v>
      </c>
    </row>
    <row r="12" spans="1:95" x14ac:dyDescent="0.25">
      <c r="A12" s="253" t="s">
        <v>647</v>
      </c>
      <c r="B12" s="254" t="s">
        <v>648</v>
      </c>
      <c r="C12" s="254" t="s">
        <v>642</v>
      </c>
      <c r="D12" s="233"/>
      <c r="E12" s="234">
        <v>53068.6</v>
      </c>
      <c r="F12" s="235">
        <v>53068.6</v>
      </c>
      <c r="G12" s="255">
        <f>'Jobs-Ops'!G12</f>
        <v>0</v>
      </c>
      <c r="H12" s="113">
        <f>'Jobs-Ops'!H12</f>
        <v>0</v>
      </c>
      <c r="I12" s="104"/>
      <c r="J12" s="237">
        <v>51215.07</v>
      </c>
      <c r="K12" s="248"/>
      <c r="L12" s="239"/>
      <c r="M12" s="8">
        <v>54203.62</v>
      </c>
      <c r="N12" s="240">
        <v>51215.07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>
        <v>46082</v>
      </c>
      <c r="U12" s="10"/>
      <c r="V12" s="23">
        <f t="shared" si="15"/>
        <v>0.98477010770462681</v>
      </c>
      <c r="W12" s="11">
        <f t="shared" si="16"/>
        <v>50435.07</v>
      </c>
      <c r="X12" s="8">
        <v>50435.07</v>
      </c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>
        <v>0</v>
      </c>
      <c r="AD12" s="11">
        <v>0</v>
      </c>
      <c r="AE12" s="8">
        <v>0</v>
      </c>
      <c r="AF12" s="9">
        <f t="shared" si="20"/>
        <v>0</v>
      </c>
      <c r="AG12" s="10"/>
      <c r="AH12" s="11">
        <f t="shared" si="21"/>
        <v>50435.07</v>
      </c>
      <c r="AI12" s="8">
        <v>50435.07</v>
      </c>
      <c r="AJ12" s="9">
        <f t="shared" si="23"/>
        <v>0</v>
      </c>
      <c r="AK12" s="10"/>
      <c r="AL12" s="25">
        <f t="shared" si="24"/>
        <v>780</v>
      </c>
      <c r="AM12" s="25">
        <f t="shared" si="25"/>
        <v>780</v>
      </c>
      <c r="AN12" s="25">
        <f t="shared" si="26"/>
        <v>0</v>
      </c>
      <c r="AO12" s="10"/>
      <c r="AP12" s="12">
        <v>53068.6</v>
      </c>
      <c r="AQ12" s="12" t="str">
        <f t="shared" si="27"/>
        <v xml:space="preserve"> </v>
      </c>
      <c r="AR12" s="12">
        <f t="shared" si="28"/>
        <v>2633.5299999999988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51215.07</v>
      </c>
      <c r="BA12" s="15">
        <v>51215.07</v>
      </c>
      <c r="BB12" s="15">
        <v>51215.07</v>
      </c>
      <c r="BC12" s="15">
        <v>51215.07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635</v>
      </c>
      <c r="BW12" s="241">
        <v>0</v>
      </c>
      <c r="BX12" s="241">
        <v>0</v>
      </c>
      <c r="BY12" s="241">
        <v>0</v>
      </c>
      <c r="BZ12" s="241">
        <v>0</v>
      </c>
      <c r="CA12" s="241">
        <v>0</v>
      </c>
      <c r="CB12" s="242" t="s">
        <v>633</v>
      </c>
      <c r="CC12" s="247">
        <v>50435.07</v>
      </c>
      <c r="CD12" s="247">
        <v>50435.07</v>
      </c>
      <c r="CE12" s="247">
        <v>53068.6</v>
      </c>
      <c r="CF12" s="247">
        <v>0</v>
      </c>
    </row>
    <row r="13" spans="1:95" x14ac:dyDescent="0.25">
      <c r="A13" s="253" t="s">
        <v>649</v>
      </c>
      <c r="B13" s="254" t="s">
        <v>650</v>
      </c>
      <c r="C13" s="254" t="s">
        <v>642</v>
      </c>
      <c r="D13" s="233"/>
      <c r="E13" s="234">
        <v>20498.62</v>
      </c>
      <c r="F13" s="235">
        <v>20498.62</v>
      </c>
      <c r="G13" s="255">
        <f>'Jobs-Ops'!G13</f>
        <v>0</v>
      </c>
      <c r="H13" s="113">
        <f>'Jobs-Ops'!H13</f>
        <v>0</v>
      </c>
      <c r="I13" s="104"/>
      <c r="J13" s="237">
        <v>10021.74</v>
      </c>
      <c r="K13" s="248"/>
      <c r="L13" s="239"/>
      <c r="M13" s="8">
        <v>39016.35</v>
      </c>
      <c r="N13" s="240">
        <v>10021.74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>
        <v>46082</v>
      </c>
      <c r="U13" s="10"/>
      <c r="V13" s="23">
        <f t="shared" si="15"/>
        <v>1</v>
      </c>
      <c r="W13" s="11">
        <f t="shared" si="16"/>
        <v>10021.74</v>
      </c>
      <c r="X13" s="8">
        <v>10021.74</v>
      </c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>
        <v>0</v>
      </c>
      <c r="AD13" s="11">
        <v>0</v>
      </c>
      <c r="AE13" s="8">
        <v>0</v>
      </c>
      <c r="AF13" s="9">
        <f t="shared" si="20"/>
        <v>0</v>
      </c>
      <c r="AG13" s="10"/>
      <c r="AH13" s="11">
        <f t="shared" si="21"/>
        <v>10021.74</v>
      </c>
      <c r="AI13" s="8">
        <v>10021.74</v>
      </c>
      <c r="AJ13" s="9">
        <f t="shared" si="23"/>
        <v>0</v>
      </c>
      <c r="AK13" s="10"/>
      <c r="AL13" s="25">
        <f t="shared" si="24"/>
        <v>0</v>
      </c>
      <c r="AM13" s="25">
        <f t="shared" si="25"/>
        <v>0</v>
      </c>
      <c r="AN13" s="25">
        <f t="shared" si="26"/>
        <v>0</v>
      </c>
      <c r="AO13" s="10"/>
      <c r="AP13" s="12">
        <v>20498.62</v>
      </c>
      <c r="AQ13" s="12" t="str">
        <f t="shared" si="27"/>
        <v xml:space="preserve"> </v>
      </c>
      <c r="AR13" s="12">
        <f t="shared" si="28"/>
        <v>10476.879999999999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10021.74</v>
      </c>
      <c r="BA13" s="15">
        <v>10021.74</v>
      </c>
      <c r="BB13" s="15">
        <v>10021.74</v>
      </c>
      <c r="BC13" s="15">
        <v>10021.74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0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635</v>
      </c>
      <c r="BW13" s="241">
        <v>0</v>
      </c>
      <c r="BX13" s="241">
        <v>0</v>
      </c>
      <c r="BY13" s="241">
        <v>0</v>
      </c>
      <c r="BZ13" s="241">
        <v>0</v>
      </c>
      <c r="CA13" s="241">
        <v>0</v>
      </c>
      <c r="CB13" s="242" t="s">
        <v>633</v>
      </c>
      <c r="CC13" s="247">
        <v>10021.74</v>
      </c>
      <c r="CD13" s="247">
        <v>10021.74</v>
      </c>
      <c r="CE13" s="247">
        <v>20498.62</v>
      </c>
      <c r="CF13" s="247">
        <v>0</v>
      </c>
    </row>
    <row r="14" spans="1:95" x14ac:dyDescent="0.25">
      <c r="A14" s="253" t="s">
        <v>651</v>
      </c>
      <c r="B14" s="254" t="s">
        <v>652</v>
      </c>
      <c r="C14" s="254" t="s">
        <v>642</v>
      </c>
      <c r="D14" s="233"/>
      <c r="E14" s="234">
        <v>25550.37</v>
      </c>
      <c r="F14" s="235">
        <v>25550.37</v>
      </c>
      <c r="G14" s="255">
        <f>'Jobs-Ops'!G14</f>
        <v>0</v>
      </c>
      <c r="H14" s="113">
        <f>'Jobs-Ops'!H14</f>
        <v>0</v>
      </c>
      <c r="I14" s="104"/>
      <c r="J14" s="237">
        <v>22996.84</v>
      </c>
      <c r="K14" s="248"/>
      <c r="L14" s="239"/>
      <c r="M14" s="8">
        <v>66015.48</v>
      </c>
      <c r="N14" s="240">
        <v>22996.84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>
        <v>46082</v>
      </c>
      <c r="U14" s="10"/>
      <c r="V14" s="23">
        <f t="shared" si="15"/>
        <v>1</v>
      </c>
      <c r="W14" s="11">
        <f t="shared" si="16"/>
        <v>22996.84</v>
      </c>
      <c r="X14" s="8">
        <v>22996.84</v>
      </c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>
        <v>0</v>
      </c>
      <c r="AD14" s="11">
        <v>0</v>
      </c>
      <c r="AE14" s="8">
        <v>0</v>
      </c>
      <c r="AF14" s="9">
        <f t="shared" si="20"/>
        <v>0</v>
      </c>
      <c r="AG14" s="10"/>
      <c r="AH14" s="11">
        <f t="shared" si="21"/>
        <v>22996.84</v>
      </c>
      <c r="AI14" s="8">
        <v>22996.84</v>
      </c>
      <c r="AJ14" s="9">
        <f t="shared" si="23"/>
        <v>0</v>
      </c>
      <c r="AK14" s="10"/>
      <c r="AL14" s="25">
        <f t="shared" si="24"/>
        <v>0</v>
      </c>
      <c r="AM14" s="25">
        <f t="shared" si="25"/>
        <v>0</v>
      </c>
      <c r="AN14" s="25">
        <f t="shared" si="26"/>
        <v>0</v>
      </c>
      <c r="AO14" s="10"/>
      <c r="AP14" s="12">
        <v>38160.370000000003</v>
      </c>
      <c r="AQ14" s="12" t="str">
        <f t="shared" si="27"/>
        <v xml:space="preserve"> </v>
      </c>
      <c r="AR14" s="12">
        <f t="shared" si="28"/>
        <v>15163.530000000002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22996.84</v>
      </c>
      <c r="BA14" s="15">
        <v>22996.84</v>
      </c>
      <c r="BB14" s="15">
        <v>22996.84</v>
      </c>
      <c r="BC14" s="15">
        <v>22996.84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635</v>
      </c>
      <c r="BW14" s="241">
        <v>0</v>
      </c>
      <c r="BX14" s="241">
        <v>0</v>
      </c>
      <c r="BY14" s="241">
        <v>0</v>
      </c>
      <c r="BZ14" s="241">
        <v>0</v>
      </c>
      <c r="CA14" s="241">
        <v>0</v>
      </c>
      <c r="CB14" s="242" t="s">
        <v>633</v>
      </c>
      <c r="CC14" s="247">
        <v>22996.84</v>
      </c>
      <c r="CD14" s="247">
        <v>22996.84</v>
      </c>
      <c r="CE14" s="247">
        <v>38160.370000000003</v>
      </c>
      <c r="CF14" s="247">
        <v>0</v>
      </c>
    </row>
    <row r="15" spans="1:95" x14ac:dyDescent="0.25">
      <c r="A15" s="253" t="s">
        <v>653</v>
      </c>
      <c r="B15" s="254" t="s">
        <v>654</v>
      </c>
      <c r="C15" s="254" t="s">
        <v>642</v>
      </c>
      <c r="D15" s="233"/>
      <c r="E15" s="234">
        <v>29748.66</v>
      </c>
      <c r="F15" s="235">
        <v>29748.66</v>
      </c>
      <c r="G15" s="255">
        <f>'Jobs-Ops'!G15</f>
        <v>0</v>
      </c>
      <c r="H15" s="113">
        <f>'Jobs-Ops'!H15</f>
        <v>0</v>
      </c>
      <c r="I15" s="104"/>
      <c r="J15" s="237">
        <v>28139.91</v>
      </c>
      <c r="K15" s="248"/>
      <c r="L15" s="239"/>
      <c r="M15" s="8">
        <v>130111.8</v>
      </c>
      <c r="N15" s="240">
        <v>28139.91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>
        <v>46174</v>
      </c>
      <c r="U15" s="10"/>
      <c r="V15" s="23">
        <f t="shared" si="15"/>
        <v>1</v>
      </c>
      <c r="W15" s="11">
        <f t="shared" si="16"/>
        <v>28139.91</v>
      </c>
      <c r="X15" s="8">
        <v>28139.91</v>
      </c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>
        <v>0</v>
      </c>
      <c r="AD15" s="11">
        <v>0</v>
      </c>
      <c r="AE15" s="8">
        <v>0</v>
      </c>
      <c r="AF15" s="9">
        <f t="shared" si="20"/>
        <v>0</v>
      </c>
      <c r="AG15" s="10"/>
      <c r="AH15" s="11">
        <f t="shared" si="21"/>
        <v>28139.91</v>
      </c>
      <c r="AI15" s="8">
        <v>28139.91</v>
      </c>
      <c r="AJ15" s="9">
        <f t="shared" si="23"/>
        <v>0</v>
      </c>
      <c r="AK15" s="10"/>
      <c r="AL15" s="25">
        <f t="shared" si="24"/>
        <v>0</v>
      </c>
      <c r="AM15" s="25">
        <f t="shared" si="25"/>
        <v>0</v>
      </c>
      <c r="AN15" s="25">
        <f t="shared" si="26"/>
        <v>0</v>
      </c>
      <c r="AO15" s="10"/>
      <c r="AP15" s="12">
        <v>29819.91</v>
      </c>
      <c r="AQ15" s="12" t="str">
        <f t="shared" si="27"/>
        <v xml:space="preserve"> </v>
      </c>
      <c r="AR15" s="12">
        <f t="shared" si="28"/>
        <v>1680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28139.91</v>
      </c>
      <c r="BA15" s="15">
        <v>28139.91</v>
      </c>
      <c r="BB15" s="15">
        <v>28139.91</v>
      </c>
      <c r="BC15" s="15">
        <v>28139.91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0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635</v>
      </c>
      <c r="BW15" s="241">
        <v>0</v>
      </c>
      <c r="BX15" s="241">
        <v>0</v>
      </c>
      <c r="BY15" s="241">
        <v>0</v>
      </c>
      <c r="BZ15" s="241">
        <v>0</v>
      </c>
      <c r="CA15" s="241">
        <v>0</v>
      </c>
      <c r="CB15" s="242" t="s">
        <v>633</v>
      </c>
      <c r="CC15" s="247">
        <v>28139.91</v>
      </c>
      <c r="CD15" s="247">
        <v>28139.91</v>
      </c>
      <c r="CE15" s="247">
        <v>29819.91</v>
      </c>
      <c r="CF15" s="247">
        <v>0</v>
      </c>
    </row>
    <row r="16" spans="1:95" x14ac:dyDescent="0.25">
      <c r="A16" s="253" t="s">
        <v>655</v>
      </c>
      <c r="B16" s="254" t="s">
        <v>656</v>
      </c>
      <c r="C16" s="254" t="s">
        <v>642</v>
      </c>
      <c r="D16" s="233"/>
      <c r="E16" s="234">
        <v>0</v>
      </c>
      <c r="F16" s="235">
        <v>0</v>
      </c>
      <c r="G16" s="255">
        <f>'Jobs-Ops'!G16</f>
        <v>0</v>
      </c>
      <c r="H16" s="113">
        <f>'Jobs-Ops'!H16</f>
        <v>0</v>
      </c>
      <c r="I16" s="104"/>
      <c r="J16" s="237">
        <v>34025.85</v>
      </c>
      <c r="K16" s="248"/>
      <c r="L16" s="239"/>
      <c r="M16" s="8">
        <v>51352.03</v>
      </c>
      <c r="N16" s="240">
        <v>34025.85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>
        <v>46082</v>
      </c>
      <c r="U16" s="10"/>
      <c r="V16" s="23">
        <f t="shared" si="15"/>
        <v>1</v>
      </c>
      <c r="W16" s="11">
        <f t="shared" si="16"/>
        <v>34025.85</v>
      </c>
      <c r="X16" s="8">
        <v>34025.85</v>
      </c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>
        <v>0</v>
      </c>
      <c r="AD16" s="11">
        <v>0</v>
      </c>
      <c r="AE16" s="8">
        <v>0</v>
      </c>
      <c r="AF16" s="9">
        <f t="shared" si="20"/>
        <v>0</v>
      </c>
      <c r="AG16" s="10"/>
      <c r="AH16" s="11">
        <f t="shared" si="21"/>
        <v>34025.85</v>
      </c>
      <c r="AI16" s="8">
        <v>34025.85</v>
      </c>
      <c r="AJ16" s="9">
        <f t="shared" si="23"/>
        <v>0</v>
      </c>
      <c r="AK16" s="10"/>
      <c r="AL16" s="25">
        <f t="shared" si="24"/>
        <v>0</v>
      </c>
      <c r="AM16" s="25">
        <f t="shared" si="25"/>
        <v>0</v>
      </c>
      <c r="AN16" s="25">
        <f t="shared" si="26"/>
        <v>0</v>
      </c>
      <c r="AO16" s="10"/>
      <c r="AP16" s="12">
        <v>35561.17</v>
      </c>
      <c r="AQ16" s="12" t="str">
        <f t="shared" si="27"/>
        <v xml:space="preserve"> </v>
      </c>
      <c r="AR16" s="12">
        <f t="shared" si="28"/>
        <v>1535.3199999999997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34025.85</v>
      </c>
      <c r="BA16" s="15">
        <v>34025.85</v>
      </c>
      <c r="BB16" s="15">
        <v>34025.85</v>
      </c>
      <c r="BC16" s="15">
        <v>34025.85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0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635</v>
      </c>
      <c r="BW16" s="241">
        <v>0</v>
      </c>
      <c r="BX16" s="241">
        <v>0</v>
      </c>
      <c r="BY16" s="241">
        <v>0</v>
      </c>
      <c r="BZ16" s="241">
        <v>0</v>
      </c>
      <c r="CA16" s="241">
        <v>0</v>
      </c>
      <c r="CB16" s="242" t="s">
        <v>633</v>
      </c>
      <c r="CC16" s="247">
        <v>34025.85</v>
      </c>
      <c r="CD16" s="247">
        <v>34025.85</v>
      </c>
      <c r="CE16" s="247">
        <v>35561.17</v>
      </c>
      <c r="CF16" s="247">
        <v>0</v>
      </c>
    </row>
    <row r="17" spans="1:84" x14ac:dyDescent="0.25">
      <c r="A17" s="253" t="s">
        <v>657</v>
      </c>
      <c r="B17" s="254" t="s">
        <v>658</v>
      </c>
      <c r="C17" s="254" t="s">
        <v>642</v>
      </c>
      <c r="D17" s="233"/>
      <c r="E17" s="234">
        <v>0</v>
      </c>
      <c r="F17" s="235">
        <v>0</v>
      </c>
      <c r="G17" s="255">
        <f>'Jobs-Ops'!G17</f>
        <v>0</v>
      </c>
      <c r="H17" s="113">
        <f>'Jobs-Ops'!H17</f>
        <v>0</v>
      </c>
      <c r="I17" s="104"/>
      <c r="J17" s="237">
        <v>67580.28</v>
      </c>
      <c r="K17" s="248"/>
      <c r="L17" s="239"/>
      <c r="M17" s="8">
        <v>75266.25</v>
      </c>
      <c r="N17" s="240">
        <v>67580.28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>
        <v>46082</v>
      </c>
      <c r="U17" s="10"/>
      <c r="V17" s="23">
        <f t="shared" si="15"/>
        <v>0.9988458171525777</v>
      </c>
      <c r="W17" s="11">
        <f t="shared" si="16"/>
        <v>67502.28</v>
      </c>
      <c r="X17" s="8">
        <v>67502.28</v>
      </c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>
        <v>0</v>
      </c>
      <c r="AD17" s="11">
        <v>0</v>
      </c>
      <c r="AE17" s="8">
        <v>0</v>
      </c>
      <c r="AF17" s="9">
        <f t="shared" si="20"/>
        <v>0</v>
      </c>
      <c r="AG17" s="10"/>
      <c r="AH17" s="11">
        <f t="shared" si="21"/>
        <v>67502.28</v>
      </c>
      <c r="AI17" s="8">
        <v>67502.28</v>
      </c>
      <c r="AJ17" s="9">
        <f t="shared" si="23"/>
        <v>0</v>
      </c>
      <c r="AK17" s="10"/>
      <c r="AL17" s="25">
        <f t="shared" si="24"/>
        <v>78</v>
      </c>
      <c r="AM17" s="25">
        <f t="shared" si="25"/>
        <v>78</v>
      </c>
      <c r="AN17" s="25">
        <f t="shared" si="26"/>
        <v>0</v>
      </c>
      <c r="AO17" s="10"/>
      <c r="AP17" s="12">
        <v>72461.84</v>
      </c>
      <c r="AQ17" s="12" t="str">
        <f t="shared" si="27"/>
        <v xml:space="preserve"> </v>
      </c>
      <c r="AR17" s="12">
        <f t="shared" si="28"/>
        <v>4959.5599999999977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67580.28</v>
      </c>
      <c r="BA17" s="15">
        <v>67580.28</v>
      </c>
      <c r="BB17" s="15">
        <v>67580.28</v>
      </c>
      <c r="BC17" s="15">
        <v>67580.28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0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635</v>
      </c>
      <c r="BW17" s="241">
        <v>0</v>
      </c>
      <c r="BX17" s="241">
        <v>0</v>
      </c>
      <c r="BY17" s="241">
        <v>0</v>
      </c>
      <c r="BZ17" s="241">
        <v>0</v>
      </c>
      <c r="CA17" s="241">
        <v>0</v>
      </c>
      <c r="CB17" s="242" t="s">
        <v>633</v>
      </c>
      <c r="CC17" s="247">
        <v>67502.28</v>
      </c>
      <c r="CD17" s="247">
        <v>67502.28</v>
      </c>
      <c r="CE17" s="247">
        <v>72461.84</v>
      </c>
      <c r="CF17" s="247">
        <v>0</v>
      </c>
    </row>
    <row r="18" spans="1:84" x14ac:dyDescent="0.25">
      <c r="A18" s="253" t="s">
        <v>659</v>
      </c>
      <c r="B18" s="254" t="s">
        <v>660</v>
      </c>
      <c r="C18" s="254" t="s">
        <v>642</v>
      </c>
      <c r="D18" s="233"/>
      <c r="E18" s="234">
        <v>207439.29</v>
      </c>
      <c r="F18" s="235">
        <v>207439.29</v>
      </c>
      <c r="G18" s="255">
        <f>'Jobs-Ops'!G18</f>
        <v>0</v>
      </c>
      <c r="H18" s="113">
        <f>'Jobs-Ops'!H18</f>
        <v>0</v>
      </c>
      <c r="I18" s="104"/>
      <c r="J18" s="237">
        <v>160914.35999999999</v>
      </c>
      <c r="K18" s="248"/>
      <c r="L18" s="239"/>
      <c r="M18" s="8">
        <v>255237.46</v>
      </c>
      <c r="N18" s="240">
        <v>160914.35999999999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>
        <v>46082</v>
      </c>
      <c r="U18" s="10"/>
      <c r="V18" s="23">
        <f t="shared" si="15"/>
        <v>0.98726030417670618</v>
      </c>
      <c r="W18" s="11">
        <f t="shared" si="16"/>
        <v>158864.35999999999</v>
      </c>
      <c r="X18" s="8">
        <v>158864.35999999999</v>
      </c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>
        <v>0</v>
      </c>
      <c r="AD18" s="11">
        <v>0</v>
      </c>
      <c r="AE18" s="8">
        <v>0</v>
      </c>
      <c r="AF18" s="9">
        <f t="shared" si="20"/>
        <v>0</v>
      </c>
      <c r="AG18" s="10"/>
      <c r="AH18" s="11">
        <f t="shared" si="21"/>
        <v>158864.35999999999</v>
      </c>
      <c r="AI18" s="8">
        <v>158864.35999999999</v>
      </c>
      <c r="AJ18" s="9">
        <f t="shared" si="23"/>
        <v>0</v>
      </c>
      <c r="AK18" s="10"/>
      <c r="AL18" s="25">
        <f t="shared" si="24"/>
        <v>2050</v>
      </c>
      <c r="AM18" s="25">
        <f t="shared" si="25"/>
        <v>2050</v>
      </c>
      <c r="AN18" s="25">
        <f t="shared" si="26"/>
        <v>0</v>
      </c>
      <c r="AO18" s="10"/>
      <c r="AP18" s="12">
        <v>209338.19</v>
      </c>
      <c r="AQ18" s="12" t="str">
        <f t="shared" si="27"/>
        <v xml:space="preserve"> </v>
      </c>
      <c r="AR18" s="12">
        <f t="shared" si="28"/>
        <v>50473.830000000016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160914.35999999999</v>
      </c>
      <c r="BA18" s="15">
        <v>160914.35999999999</v>
      </c>
      <c r="BB18" s="15">
        <v>160914.35999999999</v>
      </c>
      <c r="BC18" s="15">
        <v>160914.35999999999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0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635</v>
      </c>
      <c r="BW18" s="241">
        <v>0</v>
      </c>
      <c r="BX18" s="241">
        <v>0</v>
      </c>
      <c r="BY18" s="241">
        <v>0</v>
      </c>
      <c r="BZ18" s="241">
        <v>0</v>
      </c>
      <c r="CA18" s="241">
        <v>0</v>
      </c>
      <c r="CB18" s="242" t="s">
        <v>633</v>
      </c>
      <c r="CC18" s="247">
        <v>158864.35999999999</v>
      </c>
      <c r="CD18" s="247">
        <v>158864.35999999999</v>
      </c>
      <c r="CE18" s="247">
        <v>209338.19</v>
      </c>
      <c r="CF18" s="247">
        <v>0</v>
      </c>
    </row>
    <row r="19" spans="1:84" x14ac:dyDescent="0.25">
      <c r="A19" s="253" t="s">
        <v>661</v>
      </c>
      <c r="B19" s="254" t="s">
        <v>662</v>
      </c>
      <c r="C19" s="254" t="s">
        <v>642</v>
      </c>
      <c r="D19" s="233"/>
      <c r="E19" s="234">
        <v>1393544.58</v>
      </c>
      <c r="F19" s="235">
        <v>1393544.58</v>
      </c>
      <c r="G19" s="255">
        <f>'Jobs-Ops'!G19</f>
        <v>0</v>
      </c>
      <c r="H19" s="113">
        <f>'Jobs-Ops'!H19</f>
        <v>0</v>
      </c>
      <c r="I19" s="104"/>
      <c r="J19" s="237">
        <v>1342367.84</v>
      </c>
      <c r="K19" s="238"/>
      <c r="L19" s="239"/>
      <c r="M19" s="8">
        <v>1775836.99</v>
      </c>
      <c r="N19" s="240">
        <v>1342367.84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>
        <v>46357</v>
      </c>
      <c r="U19" s="10"/>
      <c r="V19" s="23">
        <f t="shared" si="15"/>
        <v>0.99969699065496087</v>
      </c>
      <c r="W19" s="11">
        <f t="shared" si="16"/>
        <v>1341961.0900000001</v>
      </c>
      <c r="X19" s="8">
        <v>1341961.0900000001</v>
      </c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>
        <v>0</v>
      </c>
      <c r="AD19" s="11">
        <v>0</v>
      </c>
      <c r="AE19" s="8">
        <v>0</v>
      </c>
      <c r="AF19" s="9">
        <f t="shared" si="20"/>
        <v>0</v>
      </c>
      <c r="AG19" s="10"/>
      <c r="AH19" s="11">
        <f t="shared" si="21"/>
        <v>1341961.0900000001</v>
      </c>
      <c r="AI19" s="8">
        <v>1341961.0900000001</v>
      </c>
      <c r="AJ19" s="9">
        <f t="shared" si="23"/>
        <v>0</v>
      </c>
      <c r="AK19" s="10"/>
      <c r="AL19" s="25">
        <f t="shared" si="24"/>
        <v>406.75</v>
      </c>
      <c r="AM19" s="25">
        <f t="shared" si="25"/>
        <v>406.75</v>
      </c>
      <c r="AN19" s="25">
        <f t="shared" si="26"/>
        <v>0</v>
      </c>
      <c r="AO19" s="10"/>
      <c r="AP19" s="12">
        <v>1396426.62</v>
      </c>
      <c r="AQ19" s="12" t="str">
        <f t="shared" si="27"/>
        <v xml:space="preserve"> </v>
      </c>
      <c r="AR19" s="12">
        <f t="shared" si="28"/>
        <v>54465.530000000028</v>
      </c>
      <c r="AS19" s="241"/>
      <c r="AT19" s="242"/>
      <c r="AU19" s="241"/>
      <c r="AV19" s="241"/>
      <c r="AW19" s="243"/>
      <c r="AX19" s="242" t="s">
        <v>630</v>
      </c>
      <c r="AY19" s="242" t="s">
        <v>630</v>
      </c>
      <c r="AZ19" s="15">
        <v>1342367.84</v>
      </c>
      <c r="BA19" s="15">
        <v>1342367.84</v>
      </c>
      <c r="BB19" s="15">
        <v>1342367.84</v>
      </c>
      <c r="BC19" s="15">
        <v>1342367.84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635</v>
      </c>
      <c r="BW19" s="241">
        <v>0</v>
      </c>
      <c r="BX19" s="241">
        <v>0</v>
      </c>
      <c r="BY19" s="241">
        <v>0</v>
      </c>
      <c r="BZ19" s="241">
        <v>0</v>
      </c>
      <c r="CA19" s="241">
        <v>0</v>
      </c>
      <c r="CB19" s="242" t="s">
        <v>633</v>
      </c>
      <c r="CC19" s="247">
        <v>1341961.0900000001</v>
      </c>
      <c r="CD19" s="247">
        <v>1341961.0900000001</v>
      </c>
      <c r="CE19" s="247">
        <v>1396426.62</v>
      </c>
      <c r="CF19" s="247">
        <v>0</v>
      </c>
    </row>
    <row r="20" spans="1:84" x14ac:dyDescent="0.25">
      <c r="A20" s="253" t="s">
        <v>663</v>
      </c>
      <c r="B20" s="254" t="s">
        <v>664</v>
      </c>
      <c r="C20" s="254" t="s">
        <v>642</v>
      </c>
      <c r="D20" s="233"/>
      <c r="E20" s="234">
        <v>111184.11</v>
      </c>
      <c r="F20" s="235">
        <v>111184.11</v>
      </c>
      <c r="G20" s="255">
        <f>'Jobs-Ops'!G20</f>
        <v>0</v>
      </c>
      <c r="H20" s="113">
        <f>'Jobs-Ops'!H20</f>
        <v>0</v>
      </c>
      <c r="I20" s="104"/>
      <c r="J20" s="237">
        <v>110603.05</v>
      </c>
      <c r="K20" s="238"/>
      <c r="L20" s="239"/>
      <c r="M20" s="8">
        <v>112514.74</v>
      </c>
      <c r="N20" s="240">
        <v>110603.05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>
        <v>46082</v>
      </c>
      <c r="U20" s="10"/>
      <c r="V20" s="23">
        <f t="shared" si="15"/>
        <v>0.99553131672227846</v>
      </c>
      <c r="W20" s="11">
        <f t="shared" si="16"/>
        <v>110108.8</v>
      </c>
      <c r="X20" s="8">
        <v>110108.8</v>
      </c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110108.8</v>
      </c>
      <c r="AI20" s="8">
        <v>110108.8</v>
      </c>
      <c r="AJ20" s="9">
        <f t="shared" si="23"/>
        <v>0</v>
      </c>
      <c r="AK20" s="10"/>
      <c r="AL20" s="25">
        <f t="shared" si="24"/>
        <v>494.25</v>
      </c>
      <c r="AM20" s="25">
        <f t="shared" si="25"/>
        <v>494.25</v>
      </c>
      <c r="AN20" s="25">
        <f t="shared" si="26"/>
        <v>0</v>
      </c>
      <c r="AO20" s="10"/>
      <c r="AP20" s="12">
        <v>111184.11</v>
      </c>
      <c r="AQ20" s="12" t="str">
        <f t="shared" si="27"/>
        <v xml:space="preserve"> </v>
      </c>
      <c r="AR20" s="12">
        <f t="shared" si="28"/>
        <v>1075.3099999999977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110603.05</v>
      </c>
      <c r="BA20" s="15">
        <v>110603.05</v>
      </c>
      <c r="BB20" s="15">
        <v>110603.05</v>
      </c>
      <c r="BC20" s="15">
        <v>110603.05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 t="s">
        <v>635</v>
      </c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633</v>
      </c>
      <c r="CC20" s="247">
        <v>110108.8</v>
      </c>
      <c r="CD20" s="247">
        <v>110108.8</v>
      </c>
      <c r="CE20" s="247">
        <v>111184.11</v>
      </c>
      <c r="CF20" s="247">
        <v>0</v>
      </c>
    </row>
    <row r="21" spans="1:84" x14ac:dyDescent="0.25">
      <c r="A21" s="253" t="s">
        <v>665</v>
      </c>
      <c r="B21" s="254" t="s">
        <v>666</v>
      </c>
      <c r="C21" s="254" t="s">
        <v>642</v>
      </c>
      <c r="D21" s="233"/>
      <c r="E21" s="234">
        <v>849569.25</v>
      </c>
      <c r="F21" s="235">
        <v>849569.25</v>
      </c>
      <c r="G21" s="255">
        <f>'Jobs-Ops'!G21</f>
        <v>0</v>
      </c>
      <c r="H21" s="113">
        <f>'Jobs-Ops'!H21</f>
        <v>0</v>
      </c>
      <c r="I21" s="104"/>
      <c r="J21" s="237">
        <f t="shared" si="10"/>
        <v>849569.25</v>
      </c>
      <c r="K21" s="238"/>
      <c r="L21" s="239"/>
      <c r="M21" s="8">
        <v>3244063.03</v>
      </c>
      <c r="N21" s="240">
        <f t="shared" si="11"/>
        <v>3244063.03</v>
      </c>
      <c r="O21" s="71"/>
      <c r="P21" s="100"/>
      <c r="Q21" s="9">
        <f t="shared" si="12"/>
        <v>-2394493.7799999998</v>
      </c>
      <c r="R21" s="9">
        <f t="shared" si="13"/>
        <v>0</v>
      </c>
      <c r="S21" s="9">
        <f t="shared" si="14"/>
        <v>-2394493.7799999998</v>
      </c>
      <c r="T21" s="256"/>
      <c r="U21" s="10"/>
      <c r="V21" s="23">
        <f t="shared" si="15"/>
        <v>0.25160472606477069</v>
      </c>
      <c r="W21" s="11">
        <f t="shared" si="16"/>
        <v>213755.63841930268</v>
      </c>
      <c r="X21" s="8">
        <v>816221.59</v>
      </c>
      <c r="Y21" s="9">
        <f t="shared" si="17"/>
        <v>-2394493.7799999998</v>
      </c>
      <c r="Z21" s="9">
        <f t="shared" si="18"/>
        <v>0</v>
      </c>
      <c r="AA21" s="9">
        <f t="shared" si="19"/>
        <v>-2394493.7799999998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213755.63841930268</v>
      </c>
      <c r="AI21" s="8">
        <v>816221.59</v>
      </c>
      <c r="AJ21" s="9">
        <f t="shared" si="23"/>
        <v>-2394493.7799999998</v>
      </c>
      <c r="AK21" s="10"/>
      <c r="AL21" s="25">
        <f t="shared" si="24"/>
        <v>635813.61158069735</v>
      </c>
      <c r="AM21" s="25">
        <f t="shared" si="25"/>
        <v>2427841.44</v>
      </c>
      <c r="AN21" s="25">
        <f t="shared" si="26"/>
        <v>0</v>
      </c>
      <c r="AO21" s="10"/>
      <c r="AP21" s="12">
        <v>856340.46</v>
      </c>
      <c r="AQ21" s="12" t="str">
        <f t="shared" si="27"/>
        <v xml:space="preserve"> </v>
      </c>
      <c r="AR21" s="12">
        <f t="shared" si="28"/>
        <v>642584.82158069732</v>
      </c>
      <c r="AS21" s="241"/>
      <c r="AT21" s="242"/>
      <c r="AU21" s="241"/>
      <c r="AV21" s="241"/>
      <c r="AW21" s="243"/>
      <c r="AX21" s="242"/>
      <c r="AY21" s="242"/>
      <c r="AZ21" s="241">
        <v>0</v>
      </c>
      <c r="BA21" s="241">
        <v>0</v>
      </c>
      <c r="BB21" s="241">
        <v>0</v>
      </c>
      <c r="BC21" s="241">
        <v>0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/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633</v>
      </c>
      <c r="CC21" s="247">
        <v>816221.59</v>
      </c>
      <c r="CD21" s="247">
        <v>816221.59</v>
      </c>
      <c r="CE21" s="247">
        <v>856340.46</v>
      </c>
      <c r="CF21" s="247">
        <v>0</v>
      </c>
    </row>
    <row r="22" spans="1:84" x14ac:dyDescent="0.25">
      <c r="A22" s="253" t="s">
        <v>667</v>
      </c>
      <c r="B22" s="254" t="s">
        <v>668</v>
      </c>
      <c r="C22" s="254" t="s">
        <v>642</v>
      </c>
      <c r="D22" s="233"/>
      <c r="E22" s="234">
        <v>37353.4</v>
      </c>
      <c r="F22" s="235">
        <v>37353.4</v>
      </c>
      <c r="G22" s="255">
        <f>'Jobs-Ops'!G22</f>
        <v>0</v>
      </c>
      <c r="H22" s="113">
        <f>'Jobs-Ops'!H22</f>
        <v>0</v>
      </c>
      <c r="I22" s="104"/>
      <c r="J22" s="237">
        <v>31518.95</v>
      </c>
      <c r="K22" s="238"/>
      <c r="L22" s="239"/>
      <c r="M22" s="8">
        <v>45281.05</v>
      </c>
      <c r="N22" s="240">
        <v>31518.95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>
        <v>46082</v>
      </c>
      <c r="U22" s="10"/>
      <c r="V22" s="23">
        <f t="shared" si="15"/>
        <v>1</v>
      </c>
      <c r="W22" s="11">
        <f t="shared" si="16"/>
        <v>31518.95</v>
      </c>
      <c r="X22" s="8">
        <v>31518.95</v>
      </c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31518.95</v>
      </c>
      <c r="AI22" s="8">
        <v>31518.95</v>
      </c>
      <c r="AJ22" s="9">
        <f t="shared" si="23"/>
        <v>0</v>
      </c>
      <c r="AK22" s="10"/>
      <c r="AL22" s="25">
        <f t="shared" si="24"/>
        <v>0</v>
      </c>
      <c r="AM22" s="25">
        <f t="shared" si="25"/>
        <v>0</v>
      </c>
      <c r="AN22" s="25">
        <f t="shared" si="26"/>
        <v>0</v>
      </c>
      <c r="AO22" s="10"/>
      <c r="AP22" s="12">
        <v>39809.660000000003</v>
      </c>
      <c r="AQ22" s="12" t="str">
        <f t="shared" si="27"/>
        <v xml:space="preserve"> </v>
      </c>
      <c r="AR22" s="12">
        <f t="shared" si="28"/>
        <v>8290.7100000000028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31518.95</v>
      </c>
      <c r="BA22" s="15">
        <v>31518.95</v>
      </c>
      <c r="BB22" s="15">
        <v>31518.95</v>
      </c>
      <c r="BC22" s="15">
        <v>31518.95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0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 t="s">
        <v>635</v>
      </c>
      <c r="BW22" s="241">
        <v>0</v>
      </c>
      <c r="BX22" s="241">
        <v>0</v>
      </c>
      <c r="BY22" s="241">
        <v>0</v>
      </c>
      <c r="BZ22" s="241">
        <v>0</v>
      </c>
      <c r="CA22" s="241">
        <v>0</v>
      </c>
      <c r="CB22" s="242" t="s">
        <v>633</v>
      </c>
      <c r="CC22" s="247">
        <v>31518.95</v>
      </c>
      <c r="CD22" s="247">
        <v>31518.95</v>
      </c>
      <c r="CE22" s="247">
        <v>39809.660000000003</v>
      </c>
      <c r="CF22" s="247">
        <v>0</v>
      </c>
    </row>
    <row r="23" spans="1:84" x14ac:dyDescent="0.25">
      <c r="A23" s="253" t="s">
        <v>669</v>
      </c>
      <c r="B23" s="254" t="s">
        <v>670</v>
      </c>
      <c r="C23" s="254" t="s">
        <v>642</v>
      </c>
      <c r="D23" s="233"/>
      <c r="E23" s="234">
        <v>146647.97</v>
      </c>
      <c r="F23" s="235">
        <v>146647.97</v>
      </c>
      <c r="G23" s="255">
        <f>'Jobs-Ops'!G23</f>
        <v>0</v>
      </c>
      <c r="H23" s="113">
        <f>'Jobs-Ops'!H23</f>
        <v>0</v>
      </c>
      <c r="I23" s="104"/>
      <c r="J23" s="237">
        <v>124245.04</v>
      </c>
      <c r="K23" s="238"/>
      <c r="L23" s="239"/>
      <c r="M23" s="8">
        <v>208944.71</v>
      </c>
      <c r="N23" s="240">
        <v>124245.04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>
        <v>46174</v>
      </c>
      <c r="U23" s="10"/>
      <c r="V23" s="23">
        <f t="shared" si="15"/>
        <v>0.99913879861924471</v>
      </c>
      <c r="W23" s="11">
        <f t="shared" si="16"/>
        <v>124138.04</v>
      </c>
      <c r="X23" s="8">
        <v>124138.04</v>
      </c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124138.04</v>
      </c>
      <c r="AI23" s="8">
        <v>124138.04</v>
      </c>
      <c r="AJ23" s="9">
        <f t="shared" si="23"/>
        <v>0</v>
      </c>
      <c r="AK23" s="10"/>
      <c r="AL23" s="25">
        <f t="shared" si="24"/>
        <v>107</v>
      </c>
      <c r="AM23" s="25">
        <f t="shared" si="25"/>
        <v>107</v>
      </c>
      <c r="AN23" s="25">
        <f t="shared" si="26"/>
        <v>0</v>
      </c>
      <c r="AO23" s="10"/>
      <c r="AP23" s="12">
        <v>149025.78</v>
      </c>
      <c r="AQ23" s="12" t="str">
        <f t="shared" si="27"/>
        <v xml:space="preserve"> </v>
      </c>
      <c r="AR23" s="12">
        <f t="shared" si="28"/>
        <v>24887.740000000005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124245.04</v>
      </c>
      <c r="BA23" s="15">
        <v>124245.04</v>
      </c>
      <c r="BB23" s="15">
        <v>124245.04</v>
      </c>
      <c r="BC23" s="15">
        <v>124245.04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0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635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633</v>
      </c>
      <c r="CC23" s="247">
        <v>124138.04</v>
      </c>
      <c r="CD23" s="247">
        <v>124138.04</v>
      </c>
      <c r="CE23" s="247">
        <v>149025.78</v>
      </c>
      <c r="CF23" s="247">
        <v>0</v>
      </c>
    </row>
    <row r="24" spans="1:84" x14ac:dyDescent="0.25">
      <c r="A24" s="253" t="s">
        <v>671</v>
      </c>
      <c r="B24" s="254" t="s">
        <v>672</v>
      </c>
      <c r="C24" s="254" t="s">
        <v>642</v>
      </c>
      <c r="D24" s="233"/>
      <c r="E24" s="234">
        <v>186920.62</v>
      </c>
      <c r="F24" s="235">
        <v>186920.62</v>
      </c>
      <c r="G24" s="255">
        <f>'Jobs-Ops'!G24</f>
        <v>0</v>
      </c>
      <c r="H24" s="113">
        <f>'Jobs-Ops'!H24</f>
        <v>0</v>
      </c>
      <c r="I24" s="104"/>
      <c r="J24" s="237">
        <f t="shared" si="10"/>
        <v>186920.62</v>
      </c>
      <c r="K24" s="238"/>
      <c r="L24" s="239"/>
      <c r="M24" s="8">
        <v>259839.34</v>
      </c>
      <c r="N24" s="240">
        <f t="shared" si="11"/>
        <v>259839.34</v>
      </c>
      <c r="O24" s="71"/>
      <c r="P24" s="100"/>
      <c r="Q24" s="9">
        <f t="shared" si="12"/>
        <v>-72918.720000000001</v>
      </c>
      <c r="R24" s="9">
        <f t="shared" si="13"/>
        <v>0</v>
      </c>
      <c r="S24" s="9">
        <f t="shared" si="14"/>
        <v>-72918.720000000001</v>
      </c>
      <c r="T24" s="256"/>
      <c r="U24" s="10"/>
      <c r="V24" s="23">
        <f t="shared" si="15"/>
        <v>0.3267924710707778</v>
      </c>
      <c r="W24" s="11">
        <f t="shared" si="16"/>
        <v>61084.251303881851</v>
      </c>
      <c r="X24" s="8">
        <v>84913.54</v>
      </c>
      <c r="Y24" s="9">
        <f t="shared" si="17"/>
        <v>-72918.720000000001</v>
      </c>
      <c r="Z24" s="9">
        <f t="shared" si="18"/>
        <v>0</v>
      </c>
      <c r="AA24" s="9">
        <f t="shared" si="19"/>
        <v>-72918.720000000001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61084.251303881851</v>
      </c>
      <c r="AI24" s="8">
        <v>84913.54</v>
      </c>
      <c r="AJ24" s="9">
        <f t="shared" si="23"/>
        <v>-72918.720000000001</v>
      </c>
      <c r="AK24" s="10"/>
      <c r="AL24" s="25">
        <f t="shared" si="24"/>
        <v>125836.36869611815</v>
      </c>
      <c r="AM24" s="25">
        <f t="shared" si="25"/>
        <v>174925.8</v>
      </c>
      <c r="AN24" s="25">
        <f t="shared" si="26"/>
        <v>0</v>
      </c>
      <c r="AO24" s="10"/>
      <c r="AP24" s="12">
        <v>188973.27</v>
      </c>
      <c r="AQ24" s="12" t="str">
        <f t="shared" si="27"/>
        <v xml:space="preserve"> </v>
      </c>
      <c r="AR24" s="12">
        <f t="shared" si="28"/>
        <v>127889.01869611815</v>
      </c>
      <c r="AS24" s="241"/>
      <c r="AT24" s="242"/>
      <c r="AU24" s="241"/>
      <c r="AV24" s="241"/>
      <c r="AW24" s="243"/>
      <c r="AX24" s="242"/>
      <c r="AY24" s="242"/>
      <c r="AZ24" s="241">
        <v>0</v>
      </c>
      <c r="BA24" s="241">
        <v>0</v>
      </c>
      <c r="BB24" s="241">
        <v>0</v>
      </c>
      <c r="BC24" s="241">
        <v>0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/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633</v>
      </c>
      <c r="CC24" s="247">
        <v>84913.54</v>
      </c>
      <c r="CD24" s="247">
        <v>84913.54</v>
      </c>
      <c r="CE24" s="247">
        <v>188973.27</v>
      </c>
      <c r="CF24" s="247">
        <v>0</v>
      </c>
    </row>
    <row r="25" spans="1:84" x14ac:dyDescent="0.25">
      <c r="A25" s="253" t="s">
        <v>673</v>
      </c>
      <c r="B25" s="254" t="s">
        <v>674</v>
      </c>
      <c r="C25" s="254" t="s">
        <v>642</v>
      </c>
      <c r="D25" s="233"/>
      <c r="E25" s="234">
        <v>0</v>
      </c>
      <c r="F25" s="235">
        <v>0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>
        <v>73982.539999999994</v>
      </c>
      <c r="N25" s="240">
        <f t="shared" si="11"/>
        <v>73982.539999999994</v>
      </c>
      <c r="O25" s="71"/>
      <c r="P25" s="100"/>
      <c r="Q25" s="9">
        <f t="shared" si="12"/>
        <v>-73982.539999999994</v>
      </c>
      <c r="R25" s="9">
        <f t="shared" si="13"/>
        <v>0</v>
      </c>
      <c r="S25" s="9">
        <f t="shared" si="14"/>
        <v>-73982.539999999994</v>
      </c>
      <c r="T25" s="256"/>
      <c r="U25" s="10"/>
      <c r="V25" s="23">
        <f t="shared" si="15"/>
        <v>0.66427078605303369</v>
      </c>
      <c r="W25" s="11">
        <f t="shared" si="16"/>
        <v>0</v>
      </c>
      <c r="X25" s="8">
        <v>49144.44</v>
      </c>
      <c r="Y25" s="9">
        <f t="shared" si="17"/>
        <v>-73982.539999999994</v>
      </c>
      <c r="Z25" s="9">
        <f t="shared" si="18"/>
        <v>0</v>
      </c>
      <c r="AA25" s="9">
        <f t="shared" si="19"/>
        <v>-73982.539999999994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0</v>
      </c>
      <c r="AI25" s="8">
        <v>49144.44</v>
      </c>
      <c r="AJ25" s="9">
        <f t="shared" si="23"/>
        <v>-73982.539999999994</v>
      </c>
      <c r="AK25" s="10"/>
      <c r="AL25" s="25">
        <f t="shared" si="24"/>
        <v>0</v>
      </c>
      <c r="AM25" s="25">
        <f t="shared" si="25"/>
        <v>24838.099999999991</v>
      </c>
      <c r="AN25" s="25">
        <f t="shared" si="26"/>
        <v>0</v>
      </c>
      <c r="AO25" s="10"/>
      <c r="AP25" s="12">
        <v>66610.77</v>
      </c>
      <c r="AQ25" s="12" t="str">
        <f t="shared" si="27"/>
        <v xml:space="preserve"> </v>
      </c>
      <c r="AR25" s="12">
        <f t="shared" si="28"/>
        <v>66610.77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633</v>
      </c>
      <c r="CC25" s="247">
        <v>49144.44</v>
      </c>
      <c r="CD25" s="247">
        <v>49144.44</v>
      </c>
      <c r="CE25" s="247">
        <v>66610.77</v>
      </c>
      <c r="CF25" s="247">
        <v>0</v>
      </c>
    </row>
    <row r="26" spans="1:84" x14ac:dyDescent="0.25">
      <c r="A26" s="253" t="s">
        <v>675</v>
      </c>
      <c r="B26" s="254" t="s">
        <v>676</v>
      </c>
      <c r="C26" s="254" t="s">
        <v>642</v>
      </c>
      <c r="D26" s="233"/>
      <c r="E26" s="234">
        <v>378055.43</v>
      </c>
      <c r="F26" s="235">
        <v>378055.43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378055.43</v>
      </c>
      <c r="K26" s="248"/>
      <c r="L26" s="239"/>
      <c r="M26" s="8">
        <v>411269.48</v>
      </c>
      <c r="N26" s="240">
        <f t="shared" si="11"/>
        <v>411269.48</v>
      </c>
      <c r="O26" s="71"/>
      <c r="P26" s="100"/>
      <c r="Q26" s="9">
        <f t="shared" si="12"/>
        <v>-33214.049999999988</v>
      </c>
      <c r="R26" s="9">
        <f t="shared" si="13"/>
        <v>0</v>
      </c>
      <c r="S26" s="9">
        <f t="shared" si="14"/>
        <v>-33214.049999999988</v>
      </c>
      <c r="T26" s="256"/>
      <c r="U26" s="10"/>
      <c r="V26" s="23">
        <f t="shared" si="15"/>
        <v>0.89930794281160853</v>
      </c>
      <c r="W26" s="11">
        <f t="shared" si="16"/>
        <v>339988.25102205807</v>
      </c>
      <c r="X26" s="8">
        <v>369857.91</v>
      </c>
      <c r="Y26" s="9">
        <f t="shared" si="17"/>
        <v>-33214.049999999988</v>
      </c>
      <c r="Z26" s="9">
        <f t="shared" si="18"/>
        <v>0</v>
      </c>
      <c r="AA26" s="9">
        <f t="shared" si="19"/>
        <v>-33214.049999999988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339988.25102205807</v>
      </c>
      <c r="AI26" s="8">
        <v>369857.91</v>
      </c>
      <c r="AJ26" s="9">
        <f t="shared" si="23"/>
        <v>-33214.049999999988</v>
      </c>
      <c r="AK26" s="10"/>
      <c r="AL26" s="25">
        <f t="shared" si="24"/>
        <v>38067.17897794192</v>
      </c>
      <c r="AM26" s="25">
        <f t="shared" si="25"/>
        <v>41411.570000000007</v>
      </c>
      <c r="AN26" s="25">
        <f t="shared" si="26"/>
        <v>0</v>
      </c>
      <c r="AO26" s="10"/>
      <c r="AP26" s="12">
        <v>386699.92</v>
      </c>
      <c r="AQ26" s="12" t="str">
        <f t="shared" si="27"/>
        <v xml:space="preserve"> </v>
      </c>
      <c r="AR26" s="12">
        <f t="shared" si="28"/>
        <v>46711.66897794191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633</v>
      </c>
      <c r="CC26" s="247">
        <v>369857.91</v>
      </c>
      <c r="CD26" s="247">
        <v>369857.91</v>
      </c>
      <c r="CE26" s="247">
        <v>386699.92</v>
      </c>
      <c r="CF26" s="247">
        <v>0</v>
      </c>
    </row>
    <row r="27" spans="1:84" x14ac:dyDescent="0.25">
      <c r="A27" s="253" t="s">
        <v>677</v>
      </c>
      <c r="B27" s="254" t="s">
        <v>678</v>
      </c>
      <c r="C27" s="254" t="s">
        <v>642</v>
      </c>
      <c r="D27" s="233"/>
      <c r="E27" s="234">
        <v>0</v>
      </c>
      <c r="F27" s="235">
        <v>0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>
        <v>360780.95</v>
      </c>
      <c r="N27" s="240">
        <f t="shared" si="11"/>
        <v>360780.95</v>
      </c>
      <c r="O27" s="71"/>
      <c r="P27" s="100"/>
      <c r="Q27" s="9">
        <f t="shared" si="12"/>
        <v>-360780.95</v>
      </c>
      <c r="R27" s="9">
        <f t="shared" si="13"/>
        <v>0</v>
      </c>
      <c r="S27" s="9">
        <f t="shared" si="14"/>
        <v>-360780.95</v>
      </c>
      <c r="T27" s="256"/>
      <c r="U27" s="10"/>
      <c r="V27" s="23">
        <f t="shared" si="15"/>
        <v>0.14341148001301066</v>
      </c>
      <c r="W27" s="11">
        <f t="shared" si="16"/>
        <v>0</v>
      </c>
      <c r="X27" s="8">
        <v>51740.13</v>
      </c>
      <c r="Y27" s="9">
        <f t="shared" si="17"/>
        <v>-360780.95</v>
      </c>
      <c r="Z27" s="9">
        <f t="shared" si="18"/>
        <v>0</v>
      </c>
      <c r="AA27" s="9">
        <f t="shared" si="19"/>
        <v>-360780.95</v>
      </c>
      <c r="AB27" s="10"/>
      <c r="AC27" s="24">
        <v>0</v>
      </c>
      <c r="AD27" s="11">
        <v>0</v>
      </c>
      <c r="AE27" s="8">
        <v>0</v>
      </c>
      <c r="AF27" s="9">
        <f t="shared" si="20"/>
        <v>0</v>
      </c>
      <c r="AG27" s="10"/>
      <c r="AH27" s="11">
        <f t="shared" si="21"/>
        <v>0</v>
      </c>
      <c r="AI27" s="8">
        <v>51740.13</v>
      </c>
      <c r="AJ27" s="9">
        <f t="shared" si="23"/>
        <v>-360780.95</v>
      </c>
      <c r="AK27" s="10"/>
      <c r="AL27" s="25">
        <f t="shared" si="24"/>
        <v>0</v>
      </c>
      <c r="AM27" s="25">
        <f t="shared" si="25"/>
        <v>309040.82</v>
      </c>
      <c r="AN27" s="25">
        <f t="shared" si="26"/>
        <v>0</v>
      </c>
      <c r="AO27" s="10"/>
      <c r="AP27" s="12">
        <v>65693.64</v>
      </c>
      <c r="AQ27" s="12" t="str">
        <f t="shared" si="27"/>
        <v xml:space="preserve"> </v>
      </c>
      <c r="AR27" s="12">
        <f t="shared" si="28"/>
        <v>65693.64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1</v>
      </c>
      <c r="BH27" s="241">
        <v>0</v>
      </c>
      <c r="BI27" s="241">
        <v>0</v>
      </c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>
        <v>0</v>
      </c>
      <c r="BX27" s="241">
        <v>0</v>
      </c>
      <c r="BY27" s="241">
        <v>0</v>
      </c>
      <c r="BZ27" s="241">
        <v>0</v>
      </c>
      <c r="CA27" s="241">
        <v>0</v>
      </c>
      <c r="CB27" s="242" t="s">
        <v>633</v>
      </c>
      <c r="CC27" s="247">
        <v>51740.13</v>
      </c>
      <c r="CD27" s="247">
        <v>51740.13</v>
      </c>
      <c r="CE27" s="247">
        <v>65693.64</v>
      </c>
      <c r="CF27" s="247">
        <v>0</v>
      </c>
    </row>
    <row r="28" spans="1:84" x14ac:dyDescent="0.25">
      <c r="A28" s="253" t="s">
        <v>679</v>
      </c>
      <c r="B28" s="254" t="s">
        <v>680</v>
      </c>
      <c r="C28" s="254" t="s">
        <v>642</v>
      </c>
      <c r="D28" s="233"/>
      <c r="E28" s="234">
        <v>11864.84</v>
      </c>
      <c r="F28" s="235">
        <v>11864.84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11864.84</v>
      </c>
      <c r="K28" s="238"/>
      <c r="L28" s="239"/>
      <c r="M28" s="8">
        <v>65576.899999999994</v>
      </c>
      <c r="N28" s="240">
        <f t="shared" si="11"/>
        <v>65576.899999999994</v>
      </c>
      <c r="O28" s="238"/>
      <c r="P28" s="239"/>
      <c r="Q28" s="9">
        <f t="shared" si="12"/>
        <v>-53712.06</v>
      </c>
      <c r="R28" s="9">
        <f t="shared" si="13"/>
        <v>0</v>
      </c>
      <c r="S28" s="9">
        <f t="shared" si="14"/>
        <v>-53712.06</v>
      </c>
      <c r="T28" s="256"/>
      <c r="U28" s="10"/>
      <c r="V28" s="23">
        <f t="shared" si="15"/>
        <v>1.5173025867340482E-2</v>
      </c>
      <c r="W28" s="11">
        <f t="shared" si="16"/>
        <v>995</v>
      </c>
      <c r="X28" s="8">
        <v>995</v>
      </c>
      <c r="Y28" s="9">
        <f t="shared" si="17"/>
        <v>-53712.06</v>
      </c>
      <c r="Z28" s="9">
        <f t="shared" si="18"/>
        <v>0</v>
      </c>
      <c r="AA28" s="9">
        <f t="shared" si="19"/>
        <v>-53712.06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995</v>
      </c>
      <c r="AI28" s="8">
        <v>995</v>
      </c>
      <c r="AJ28" s="9">
        <f t="shared" si="23"/>
        <v>-53712.06</v>
      </c>
      <c r="AK28" s="10"/>
      <c r="AL28" s="25">
        <f t="shared" si="24"/>
        <v>10869.84</v>
      </c>
      <c r="AM28" s="25">
        <f t="shared" si="25"/>
        <v>64581.899999999994</v>
      </c>
      <c r="AN28" s="25">
        <f t="shared" si="26"/>
        <v>0</v>
      </c>
      <c r="AO28" s="10"/>
      <c r="AP28" s="12">
        <v>14910.1</v>
      </c>
      <c r="AQ28" s="12" t="str">
        <f t="shared" si="27"/>
        <v xml:space="preserve"> </v>
      </c>
      <c r="AR28" s="12">
        <f t="shared" si="28"/>
        <v>13915.1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1</v>
      </c>
      <c r="BH28" s="241">
        <v>0</v>
      </c>
      <c r="BI28" s="241">
        <v>0</v>
      </c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>
        <v>0</v>
      </c>
      <c r="BX28" s="241">
        <v>0</v>
      </c>
      <c r="BY28" s="241">
        <v>0</v>
      </c>
      <c r="BZ28" s="241">
        <v>0</v>
      </c>
      <c r="CA28" s="241">
        <v>0</v>
      </c>
      <c r="CB28" s="242" t="s">
        <v>633</v>
      </c>
      <c r="CC28" s="247">
        <v>995</v>
      </c>
      <c r="CD28" s="247">
        <v>995</v>
      </c>
      <c r="CE28" s="247">
        <v>14910.1</v>
      </c>
      <c r="CF28" s="247">
        <v>0</v>
      </c>
    </row>
    <row r="29" spans="1:84" x14ac:dyDescent="0.25">
      <c r="A29" s="253" t="s">
        <v>681</v>
      </c>
      <c r="B29" s="254" t="s">
        <v>682</v>
      </c>
      <c r="C29" s="254" t="s">
        <v>642</v>
      </c>
      <c r="D29" s="233"/>
      <c r="E29" s="234">
        <v>24766.65</v>
      </c>
      <c r="F29" s="235">
        <v>24766.65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24766.65</v>
      </c>
      <c r="K29" s="238"/>
      <c r="L29" s="239"/>
      <c r="M29" s="8">
        <v>292610.3</v>
      </c>
      <c r="N29" s="240">
        <f t="shared" si="11"/>
        <v>292610.3</v>
      </c>
      <c r="O29" s="71"/>
      <c r="P29" s="100"/>
      <c r="Q29" s="9">
        <f t="shared" si="12"/>
        <v>-267843.64999999997</v>
      </c>
      <c r="R29" s="9">
        <f t="shared" si="13"/>
        <v>0</v>
      </c>
      <c r="S29" s="9">
        <f t="shared" si="14"/>
        <v>-267843.64999999997</v>
      </c>
      <c r="T29" s="256"/>
      <c r="U29" s="10"/>
      <c r="V29" s="23">
        <f t="shared" si="15"/>
        <v>3.8256958145355784E-2</v>
      </c>
      <c r="W29" s="11">
        <f t="shared" si="16"/>
        <v>11194.38</v>
      </c>
      <c r="X29" s="8">
        <v>11194.38</v>
      </c>
      <c r="Y29" s="9">
        <f t="shared" si="17"/>
        <v>-267843.64999999997</v>
      </c>
      <c r="Z29" s="9">
        <f t="shared" si="18"/>
        <v>0</v>
      </c>
      <c r="AA29" s="9">
        <f t="shared" si="19"/>
        <v>-267843.64999999997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11194.38</v>
      </c>
      <c r="AI29" s="8">
        <v>11194.38</v>
      </c>
      <c r="AJ29" s="9">
        <f t="shared" si="23"/>
        <v>-267843.64999999997</v>
      </c>
      <c r="AK29" s="10"/>
      <c r="AL29" s="25">
        <f t="shared" si="24"/>
        <v>13572.270000000002</v>
      </c>
      <c r="AM29" s="25">
        <f t="shared" si="25"/>
        <v>281415.92</v>
      </c>
      <c r="AN29" s="25">
        <f t="shared" si="26"/>
        <v>0</v>
      </c>
      <c r="AO29" s="10"/>
      <c r="AP29" s="12">
        <v>76079.929999999993</v>
      </c>
      <c r="AQ29" s="12" t="str">
        <f t="shared" si="27"/>
        <v xml:space="preserve"> </v>
      </c>
      <c r="AR29" s="12">
        <f t="shared" si="28"/>
        <v>64885.549999999996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1</v>
      </c>
      <c r="BH29" s="241">
        <v>0</v>
      </c>
      <c r="BI29" s="241">
        <v>0</v>
      </c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>
        <v>0</v>
      </c>
      <c r="BX29" s="241">
        <v>0</v>
      </c>
      <c r="BY29" s="241">
        <v>0</v>
      </c>
      <c r="BZ29" s="241">
        <v>0</v>
      </c>
      <c r="CA29" s="241">
        <v>0</v>
      </c>
      <c r="CB29" s="242" t="s">
        <v>633</v>
      </c>
      <c r="CC29" s="247">
        <v>11194.38</v>
      </c>
      <c r="CD29" s="247">
        <v>11194.38</v>
      </c>
      <c r="CE29" s="247">
        <v>76079.929999999993</v>
      </c>
      <c r="CF29" s="247">
        <v>0</v>
      </c>
    </row>
    <row r="30" spans="1:84" x14ac:dyDescent="0.25">
      <c r="A30" s="253" t="s">
        <v>683</v>
      </c>
      <c r="B30" s="254" t="s">
        <v>684</v>
      </c>
      <c r="C30" s="254" t="s">
        <v>642</v>
      </c>
      <c r="D30" s="233"/>
      <c r="E30" s="234">
        <v>838979</v>
      </c>
      <c r="F30" s="235">
        <v>838979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838979</v>
      </c>
      <c r="K30" s="238"/>
      <c r="L30" s="239"/>
      <c r="M30" s="8">
        <v>663502.72</v>
      </c>
      <c r="N30" s="240">
        <f t="shared" si="11"/>
        <v>663502.72</v>
      </c>
      <c r="O30" s="71"/>
      <c r="P30" s="100"/>
      <c r="Q30" s="9">
        <f t="shared" si="12"/>
        <v>175476.28000000003</v>
      </c>
      <c r="R30" s="9">
        <f t="shared" si="13"/>
        <v>0</v>
      </c>
      <c r="S30" s="9">
        <f t="shared" si="14"/>
        <v>175476.28000000003</v>
      </c>
      <c r="T30" s="256"/>
      <c r="U30" s="10"/>
      <c r="V30" s="23">
        <f t="shared" si="15"/>
        <v>1.0412536213868122</v>
      </c>
      <c r="W30" s="11">
        <f t="shared" si="16"/>
        <v>873589.9220174863</v>
      </c>
      <c r="X30" s="8">
        <v>690874.61</v>
      </c>
      <c r="Y30" s="9">
        <f t="shared" si="17"/>
        <v>182715.31201748631</v>
      </c>
      <c r="Z30" s="9">
        <f t="shared" si="18"/>
        <v>0</v>
      </c>
      <c r="AA30" s="9">
        <f t="shared" si="19"/>
        <v>182715.31201748631</v>
      </c>
      <c r="AB30" s="10"/>
      <c r="AC30" s="24">
        <v>0</v>
      </c>
      <c r="AD30" s="11">
        <v>0</v>
      </c>
      <c r="AE30" s="8">
        <v>0</v>
      </c>
      <c r="AF30" s="9">
        <f t="shared" si="20"/>
        <v>0</v>
      </c>
      <c r="AG30" s="10"/>
      <c r="AH30" s="11">
        <f t="shared" si="21"/>
        <v>873589.9220174863</v>
      </c>
      <c r="AI30" s="8">
        <v>690874.61</v>
      </c>
      <c r="AJ30" s="9">
        <f t="shared" si="23"/>
        <v>182715.31201748631</v>
      </c>
      <c r="AK30" s="10"/>
      <c r="AL30" s="25">
        <f t="shared" si="24"/>
        <v>-34610.9220174863</v>
      </c>
      <c r="AM30" s="25">
        <f t="shared" si="25"/>
        <v>-27371.890000000014</v>
      </c>
      <c r="AN30" s="25">
        <f t="shared" si="26"/>
        <v>-7239.0320174862863</v>
      </c>
      <c r="AO30" s="10"/>
      <c r="AP30" s="12">
        <v>815007</v>
      </c>
      <c r="AQ30" s="12">
        <f t="shared" si="27"/>
        <v>58582.9220174863</v>
      </c>
      <c r="AR30" s="12" t="str">
        <f t="shared" si="28"/>
        <v xml:space="preserve"> 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1</v>
      </c>
      <c r="BH30" s="241">
        <v>0</v>
      </c>
      <c r="BI30" s="241">
        <v>0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0</v>
      </c>
      <c r="BY30" s="241">
        <v>0</v>
      </c>
      <c r="BZ30" s="241">
        <v>0</v>
      </c>
      <c r="CA30" s="241">
        <v>0</v>
      </c>
      <c r="CB30" s="242" t="s">
        <v>633</v>
      </c>
      <c r="CC30" s="247">
        <v>690874.61</v>
      </c>
      <c r="CD30" s="247">
        <v>690874.61</v>
      </c>
      <c r="CE30" s="247">
        <v>815007</v>
      </c>
      <c r="CF30" s="247">
        <v>0</v>
      </c>
    </row>
    <row r="31" spans="1:84" x14ac:dyDescent="0.25">
      <c r="A31" s="253" t="s">
        <v>685</v>
      </c>
      <c r="B31" s="254" t="s">
        <v>686</v>
      </c>
      <c r="C31" s="254" t="s">
        <v>642</v>
      </c>
      <c r="D31" s="233"/>
      <c r="E31" s="234">
        <v>394657</v>
      </c>
      <c r="F31" s="235">
        <v>394657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394657</v>
      </c>
      <c r="K31" s="238"/>
      <c r="L31" s="239"/>
      <c r="M31" s="8">
        <v>199901.2</v>
      </c>
      <c r="N31" s="240">
        <f t="shared" si="11"/>
        <v>199901.2</v>
      </c>
      <c r="O31" s="71"/>
      <c r="P31" s="100"/>
      <c r="Q31" s="9">
        <f t="shared" si="12"/>
        <v>194755.8</v>
      </c>
      <c r="R31" s="9">
        <f t="shared" si="13"/>
        <v>0</v>
      </c>
      <c r="S31" s="9">
        <f t="shared" si="14"/>
        <v>194755.8</v>
      </c>
      <c r="T31" s="256"/>
      <c r="U31" s="10"/>
      <c r="V31" s="23">
        <f t="shared" si="15"/>
        <v>0.35709845663757894</v>
      </c>
      <c r="W31" s="11">
        <f t="shared" si="16"/>
        <v>140931.405601217</v>
      </c>
      <c r="X31" s="8">
        <v>71384.41</v>
      </c>
      <c r="Y31" s="9">
        <f t="shared" si="17"/>
        <v>69546.995601217001</v>
      </c>
      <c r="Z31" s="9">
        <f t="shared" si="18"/>
        <v>0</v>
      </c>
      <c r="AA31" s="9">
        <f t="shared" si="19"/>
        <v>69546.995601217001</v>
      </c>
      <c r="AB31" s="10"/>
      <c r="AC31" s="24">
        <v>0</v>
      </c>
      <c r="AD31" s="11">
        <v>0</v>
      </c>
      <c r="AE31" s="8">
        <v>0</v>
      </c>
      <c r="AF31" s="9">
        <f t="shared" si="20"/>
        <v>0</v>
      </c>
      <c r="AG31" s="10"/>
      <c r="AH31" s="11">
        <f t="shared" si="21"/>
        <v>140931.405601217</v>
      </c>
      <c r="AI31" s="8">
        <v>71384.41</v>
      </c>
      <c r="AJ31" s="9">
        <f t="shared" si="23"/>
        <v>69546.995601217001</v>
      </c>
      <c r="AK31" s="10"/>
      <c r="AL31" s="25">
        <f t="shared" si="24"/>
        <v>253725.594398783</v>
      </c>
      <c r="AM31" s="25">
        <f t="shared" si="25"/>
        <v>128516.79000000001</v>
      </c>
      <c r="AN31" s="25">
        <f t="shared" si="26"/>
        <v>125208.80439878299</v>
      </c>
      <c r="AO31" s="10"/>
      <c r="AP31" s="12">
        <v>133000</v>
      </c>
      <c r="AQ31" s="12">
        <f t="shared" si="27"/>
        <v>7931.405601217004</v>
      </c>
      <c r="AR31" s="12" t="str">
        <f t="shared" si="28"/>
        <v xml:space="preserve"> 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1</v>
      </c>
      <c r="BH31" s="241">
        <v>0</v>
      </c>
      <c r="BI31" s="241">
        <v>0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0</v>
      </c>
      <c r="BY31" s="241">
        <v>0</v>
      </c>
      <c r="BZ31" s="241">
        <v>0</v>
      </c>
      <c r="CA31" s="241">
        <v>0</v>
      </c>
      <c r="CB31" s="242" t="s">
        <v>633</v>
      </c>
      <c r="CC31" s="247">
        <v>71384.41</v>
      </c>
      <c r="CD31" s="247">
        <v>71384.41</v>
      </c>
      <c r="CE31" s="247">
        <v>133000</v>
      </c>
      <c r="CF31" s="247">
        <v>0</v>
      </c>
    </row>
    <row r="32" spans="1:84" x14ac:dyDescent="0.25">
      <c r="A32" s="253" t="s">
        <v>687</v>
      </c>
      <c r="B32" s="254" t="s">
        <v>688</v>
      </c>
      <c r="C32" s="254" t="s">
        <v>642</v>
      </c>
      <c r="D32" s="233"/>
      <c r="E32" s="234">
        <v>180000</v>
      </c>
      <c r="F32" s="235">
        <v>180000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180000</v>
      </c>
      <c r="K32" s="238"/>
      <c r="L32" s="239"/>
      <c r="M32" s="8">
        <v>134308.97</v>
      </c>
      <c r="N32" s="240">
        <f t="shared" si="11"/>
        <v>134308.97</v>
      </c>
      <c r="O32" s="71"/>
      <c r="P32" s="100"/>
      <c r="Q32" s="9">
        <f t="shared" si="12"/>
        <v>45691.03</v>
      </c>
      <c r="R32" s="9">
        <f t="shared" si="13"/>
        <v>0</v>
      </c>
      <c r="S32" s="9">
        <f t="shared" si="14"/>
        <v>45691.03</v>
      </c>
      <c r="T32" s="256"/>
      <c r="U32" s="10"/>
      <c r="V32" s="23">
        <f t="shared" si="15"/>
        <v>0.75180511026180896</v>
      </c>
      <c r="W32" s="11">
        <f t="shared" si="16"/>
        <v>135324.91984712562</v>
      </c>
      <c r="X32" s="8">
        <v>100974.17</v>
      </c>
      <c r="Y32" s="9">
        <f t="shared" si="17"/>
        <v>34350.749847125626</v>
      </c>
      <c r="Z32" s="9">
        <f t="shared" si="18"/>
        <v>0</v>
      </c>
      <c r="AA32" s="9">
        <f t="shared" si="19"/>
        <v>34350.749847125626</v>
      </c>
      <c r="AB32" s="10"/>
      <c r="AC32" s="24">
        <v>0</v>
      </c>
      <c r="AD32" s="11">
        <v>0</v>
      </c>
      <c r="AE32" s="8">
        <v>0</v>
      </c>
      <c r="AF32" s="9">
        <f t="shared" si="20"/>
        <v>0</v>
      </c>
      <c r="AG32" s="10"/>
      <c r="AH32" s="11">
        <f t="shared" si="21"/>
        <v>135324.91984712562</v>
      </c>
      <c r="AI32" s="8">
        <v>100974.17</v>
      </c>
      <c r="AJ32" s="9">
        <f t="shared" si="23"/>
        <v>34350.749847125626</v>
      </c>
      <c r="AK32" s="10"/>
      <c r="AL32" s="25">
        <f t="shared" si="24"/>
        <v>44675.080152874376</v>
      </c>
      <c r="AM32" s="25">
        <f t="shared" si="25"/>
        <v>33334.800000000003</v>
      </c>
      <c r="AN32" s="25">
        <f t="shared" si="26"/>
        <v>11340.280152874373</v>
      </c>
      <c r="AO32" s="10"/>
      <c r="AP32" s="12">
        <v>180000</v>
      </c>
      <c r="AQ32" s="12" t="str">
        <f t="shared" si="27"/>
        <v xml:space="preserve"> </v>
      </c>
      <c r="AR32" s="12">
        <f t="shared" si="28"/>
        <v>44675.080152874376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1</v>
      </c>
      <c r="BH32" s="241">
        <v>0</v>
      </c>
      <c r="BI32" s="241">
        <v>0</v>
      </c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>
        <v>0</v>
      </c>
      <c r="BX32" s="241">
        <v>0</v>
      </c>
      <c r="BY32" s="241">
        <v>0</v>
      </c>
      <c r="BZ32" s="241">
        <v>0</v>
      </c>
      <c r="CA32" s="241">
        <v>0</v>
      </c>
      <c r="CB32" s="242" t="s">
        <v>633</v>
      </c>
      <c r="CC32" s="247">
        <v>100974.17</v>
      </c>
      <c r="CD32" s="247">
        <v>100974.17</v>
      </c>
      <c r="CE32" s="247">
        <v>180000</v>
      </c>
      <c r="CF32" s="247">
        <v>0</v>
      </c>
    </row>
    <row r="33" spans="1:84" x14ac:dyDescent="0.25">
      <c r="A33" s="253" t="s">
        <v>689</v>
      </c>
      <c r="B33" s="254" t="s">
        <v>690</v>
      </c>
      <c r="C33" s="254" t="s">
        <v>642</v>
      </c>
      <c r="D33" s="233"/>
      <c r="E33" s="234">
        <v>464000</v>
      </c>
      <c r="F33" s="235">
        <v>464000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464000</v>
      </c>
      <c r="K33" s="238"/>
      <c r="L33" s="239"/>
      <c r="M33" s="8">
        <v>296902.49</v>
      </c>
      <c r="N33" s="240">
        <f t="shared" si="11"/>
        <v>296902.49</v>
      </c>
      <c r="O33" s="71"/>
      <c r="P33" s="100"/>
      <c r="Q33" s="9">
        <f t="shared" si="12"/>
        <v>167097.51</v>
      </c>
      <c r="R33" s="9">
        <f t="shared" si="13"/>
        <v>0</v>
      </c>
      <c r="S33" s="9">
        <f t="shared" si="14"/>
        <v>167097.51</v>
      </c>
      <c r="T33" s="256"/>
      <c r="U33" s="10"/>
      <c r="V33" s="23">
        <f t="shared" si="15"/>
        <v>0.64586366385812399</v>
      </c>
      <c r="W33" s="11">
        <f t="shared" si="16"/>
        <v>299680.74003016955</v>
      </c>
      <c r="X33" s="8">
        <v>191758.53</v>
      </c>
      <c r="Y33" s="9">
        <f t="shared" si="17"/>
        <v>107922.21003016955</v>
      </c>
      <c r="Z33" s="9">
        <f t="shared" si="18"/>
        <v>0</v>
      </c>
      <c r="AA33" s="9">
        <f t="shared" si="19"/>
        <v>107922.21003016955</v>
      </c>
      <c r="AB33" s="10"/>
      <c r="AC33" s="24">
        <v>0</v>
      </c>
      <c r="AD33" s="11">
        <v>0</v>
      </c>
      <c r="AE33" s="8">
        <v>0</v>
      </c>
      <c r="AF33" s="9">
        <f t="shared" si="20"/>
        <v>0</v>
      </c>
      <c r="AG33" s="10"/>
      <c r="AH33" s="11">
        <f t="shared" si="21"/>
        <v>299680.74003016955</v>
      </c>
      <c r="AI33" s="8">
        <v>191758.53</v>
      </c>
      <c r="AJ33" s="9">
        <f t="shared" si="23"/>
        <v>107922.21003016955</v>
      </c>
      <c r="AK33" s="10"/>
      <c r="AL33" s="25">
        <f t="shared" si="24"/>
        <v>164319.25996983045</v>
      </c>
      <c r="AM33" s="25">
        <f t="shared" si="25"/>
        <v>105143.95999999999</v>
      </c>
      <c r="AN33" s="25">
        <f t="shared" si="26"/>
        <v>59175.299969830463</v>
      </c>
      <c r="AO33" s="10"/>
      <c r="AP33" s="12">
        <v>452000</v>
      </c>
      <c r="AQ33" s="12" t="str">
        <f t="shared" si="27"/>
        <v xml:space="preserve"> </v>
      </c>
      <c r="AR33" s="12">
        <f t="shared" si="28"/>
        <v>152319.25996983045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1</v>
      </c>
      <c r="BH33" s="241">
        <v>0</v>
      </c>
      <c r="BI33" s="241">
        <v>0</v>
      </c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>
        <v>0</v>
      </c>
      <c r="BX33" s="241">
        <v>0</v>
      </c>
      <c r="BY33" s="241">
        <v>0</v>
      </c>
      <c r="BZ33" s="241">
        <v>0</v>
      </c>
      <c r="CA33" s="241">
        <v>0</v>
      </c>
      <c r="CB33" s="242" t="s">
        <v>633</v>
      </c>
      <c r="CC33" s="247">
        <v>191758.53</v>
      </c>
      <c r="CD33" s="247">
        <v>191758.53</v>
      </c>
      <c r="CE33" s="247">
        <v>452000</v>
      </c>
      <c r="CF33" s="247">
        <v>0</v>
      </c>
    </row>
    <row r="34" spans="1:84" x14ac:dyDescent="0.25">
      <c r="A34" s="253" t="s">
        <v>691</v>
      </c>
      <c r="B34" s="254" t="s">
        <v>692</v>
      </c>
      <c r="C34" s="254" t="s">
        <v>642</v>
      </c>
      <c r="D34" s="233"/>
      <c r="E34" s="234">
        <v>485000</v>
      </c>
      <c r="F34" s="235">
        <v>485000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485000</v>
      </c>
      <c r="K34" s="238"/>
      <c r="L34" s="239"/>
      <c r="M34" s="8">
        <v>418801.39</v>
      </c>
      <c r="N34" s="240">
        <f t="shared" si="11"/>
        <v>418801.39</v>
      </c>
      <c r="O34" s="71"/>
      <c r="P34" s="100"/>
      <c r="Q34" s="9">
        <f t="shared" si="12"/>
        <v>66198.609999999986</v>
      </c>
      <c r="R34" s="9">
        <f t="shared" si="13"/>
        <v>0</v>
      </c>
      <c r="S34" s="9">
        <f t="shared" si="14"/>
        <v>66198.609999999986</v>
      </c>
      <c r="T34" s="256"/>
      <c r="U34" s="10"/>
      <c r="V34" s="23">
        <f t="shared" si="15"/>
        <v>1.5396606014129991E-2</v>
      </c>
      <c r="W34" s="11">
        <f t="shared" si="16"/>
        <v>6448.12</v>
      </c>
      <c r="X34" s="8">
        <v>6448.12</v>
      </c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>
        <v>0</v>
      </c>
      <c r="AD34" s="11">
        <v>0</v>
      </c>
      <c r="AE34" s="8">
        <v>0</v>
      </c>
      <c r="AF34" s="9">
        <f t="shared" si="20"/>
        <v>0</v>
      </c>
      <c r="AG34" s="10"/>
      <c r="AH34" s="11">
        <f t="shared" si="21"/>
        <v>6448.12</v>
      </c>
      <c r="AI34" s="8">
        <v>6448.12</v>
      </c>
      <c r="AJ34" s="9">
        <f t="shared" si="23"/>
        <v>0</v>
      </c>
      <c r="AK34" s="10"/>
      <c r="AL34" s="25">
        <f t="shared" si="24"/>
        <v>478551.88</v>
      </c>
      <c r="AM34" s="25">
        <f t="shared" si="25"/>
        <v>412353.27</v>
      </c>
      <c r="AN34" s="25">
        <f t="shared" si="26"/>
        <v>66198.609999999986</v>
      </c>
      <c r="AO34" s="10"/>
      <c r="AP34" s="12">
        <v>0</v>
      </c>
      <c r="AQ34" s="12">
        <f t="shared" si="27"/>
        <v>6448.12</v>
      </c>
      <c r="AR34" s="12" t="str">
        <f t="shared" si="28"/>
        <v xml:space="preserve"> 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1</v>
      </c>
      <c r="BH34" s="241">
        <v>0</v>
      </c>
      <c r="BI34" s="241">
        <v>0</v>
      </c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>
        <v>0</v>
      </c>
      <c r="BX34" s="241">
        <v>0</v>
      </c>
      <c r="BY34" s="241">
        <v>0</v>
      </c>
      <c r="BZ34" s="241">
        <v>0</v>
      </c>
      <c r="CA34" s="241">
        <v>0</v>
      </c>
      <c r="CB34" s="242" t="s">
        <v>633</v>
      </c>
      <c r="CC34" s="247">
        <v>6448.12</v>
      </c>
      <c r="CD34" s="247">
        <v>6448.12</v>
      </c>
      <c r="CE34" s="247">
        <v>0</v>
      </c>
      <c r="CF34" s="247">
        <v>0</v>
      </c>
    </row>
    <row r="35" spans="1:84" x14ac:dyDescent="0.25">
      <c r="A35" s="253" t="s">
        <v>693</v>
      </c>
      <c r="B35" s="254" t="s">
        <v>694</v>
      </c>
      <c r="C35" s="254" t="s">
        <v>642</v>
      </c>
      <c r="D35" s="233"/>
      <c r="E35" s="234">
        <v>163957</v>
      </c>
      <c r="F35" s="235">
        <v>163957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163957</v>
      </c>
      <c r="K35" s="238"/>
      <c r="L35" s="239"/>
      <c r="M35" s="8">
        <v>118830.13</v>
      </c>
      <c r="N35" s="240">
        <f t="shared" si="11"/>
        <v>118830.13</v>
      </c>
      <c r="O35" s="71"/>
      <c r="P35" s="100"/>
      <c r="Q35" s="9">
        <f t="shared" si="12"/>
        <v>45126.869999999995</v>
      </c>
      <c r="R35" s="9">
        <f t="shared" si="13"/>
        <v>0</v>
      </c>
      <c r="S35" s="9">
        <f t="shared" si="14"/>
        <v>45126.869999999995</v>
      </c>
      <c r="T35" s="256"/>
      <c r="U35" s="10"/>
      <c r="V35" s="23">
        <f t="shared" si="15"/>
        <v>0.26874034388416473</v>
      </c>
      <c r="W35" s="11">
        <f t="shared" si="16"/>
        <v>44061.860562215996</v>
      </c>
      <c r="X35" s="8">
        <v>31934.45</v>
      </c>
      <c r="Y35" s="9">
        <f t="shared" si="17"/>
        <v>12127.410562215995</v>
      </c>
      <c r="Z35" s="9">
        <f t="shared" si="18"/>
        <v>0</v>
      </c>
      <c r="AA35" s="9">
        <f t="shared" si="19"/>
        <v>12127.410562215995</v>
      </c>
      <c r="AB35" s="10"/>
      <c r="AC35" s="24">
        <v>0</v>
      </c>
      <c r="AD35" s="11">
        <v>0</v>
      </c>
      <c r="AE35" s="8">
        <v>0</v>
      </c>
      <c r="AF35" s="9">
        <f t="shared" si="20"/>
        <v>0</v>
      </c>
      <c r="AG35" s="10"/>
      <c r="AH35" s="11">
        <f t="shared" si="21"/>
        <v>44061.860562215996</v>
      </c>
      <c r="AI35" s="8">
        <v>31934.45</v>
      </c>
      <c r="AJ35" s="9">
        <f t="shared" si="23"/>
        <v>12127.410562215995</v>
      </c>
      <c r="AK35" s="10"/>
      <c r="AL35" s="25">
        <f t="shared" si="24"/>
        <v>119895.139437784</v>
      </c>
      <c r="AM35" s="25">
        <f t="shared" si="25"/>
        <v>86895.680000000008</v>
      </c>
      <c r="AN35" s="25">
        <f t="shared" si="26"/>
        <v>32999.459437783997</v>
      </c>
      <c r="AO35" s="10"/>
      <c r="AP35" s="12">
        <v>0</v>
      </c>
      <c r="AQ35" s="12">
        <f t="shared" si="27"/>
        <v>44061.860562215996</v>
      </c>
      <c r="AR35" s="12" t="str">
        <f t="shared" si="28"/>
        <v xml:space="preserve"> 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1</v>
      </c>
      <c r="BH35" s="241">
        <v>0</v>
      </c>
      <c r="BI35" s="241">
        <v>0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0</v>
      </c>
      <c r="BY35" s="241">
        <v>0</v>
      </c>
      <c r="BZ35" s="241">
        <v>0</v>
      </c>
      <c r="CA35" s="241">
        <v>0</v>
      </c>
      <c r="CB35" s="242" t="s">
        <v>633</v>
      </c>
      <c r="CC35" s="247">
        <v>31934.45</v>
      </c>
      <c r="CD35" s="247">
        <v>31934.45</v>
      </c>
      <c r="CE35" s="247">
        <v>0</v>
      </c>
      <c r="CF35" s="247">
        <v>0</v>
      </c>
    </row>
    <row r="36" spans="1:84" x14ac:dyDescent="0.25">
      <c r="A36" s="253" t="s">
        <v>695</v>
      </c>
      <c r="B36" s="254" t="s">
        <v>696</v>
      </c>
      <c r="C36" s="254" t="s">
        <v>642</v>
      </c>
      <c r="D36" s="233"/>
      <c r="E36" s="234">
        <v>180000</v>
      </c>
      <c r="F36" s="235">
        <v>180000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180000</v>
      </c>
      <c r="K36" s="238"/>
      <c r="L36" s="239"/>
      <c r="M36" s="8">
        <v>159322.17000000001</v>
      </c>
      <c r="N36" s="240">
        <f t="shared" si="11"/>
        <v>159322.17000000001</v>
      </c>
      <c r="O36" s="71"/>
      <c r="P36" s="100"/>
      <c r="Q36" s="9">
        <f t="shared" si="12"/>
        <v>20677.829999999987</v>
      </c>
      <c r="R36" s="9">
        <f t="shared" si="13"/>
        <v>0</v>
      </c>
      <c r="S36" s="9">
        <f t="shared" si="14"/>
        <v>20677.829999999987</v>
      </c>
      <c r="T36" s="256"/>
      <c r="U36" s="10"/>
      <c r="V36" s="23">
        <f t="shared" si="15"/>
        <v>0.72772295280688171</v>
      </c>
      <c r="W36" s="11">
        <f t="shared" si="16"/>
        <v>130990.13150523871</v>
      </c>
      <c r="X36" s="8">
        <v>115942.39999999999</v>
      </c>
      <c r="Y36" s="9">
        <f t="shared" si="17"/>
        <v>15047.731505238713</v>
      </c>
      <c r="Z36" s="9">
        <f t="shared" si="18"/>
        <v>0</v>
      </c>
      <c r="AA36" s="9">
        <f t="shared" si="19"/>
        <v>15047.731505238713</v>
      </c>
      <c r="AB36" s="10"/>
      <c r="AC36" s="24">
        <v>0</v>
      </c>
      <c r="AD36" s="11">
        <v>0</v>
      </c>
      <c r="AE36" s="8">
        <v>0</v>
      </c>
      <c r="AF36" s="9">
        <f t="shared" si="20"/>
        <v>0</v>
      </c>
      <c r="AG36" s="10"/>
      <c r="AH36" s="11">
        <f t="shared" si="21"/>
        <v>130990.13150523871</v>
      </c>
      <c r="AI36" s="8">
        <v>115942.39999999999</v>
      </c>
      <c r="AJ36" s="9">
        <f t="shared" si="23"/>
        <v>15047.731505238713</v>
      </c>
      <c r="AK36" s="10"/>
      <c r="AL36" s="25">
        <f t="shared" si="24"/>
        <v>49009.868494761293</v>
      </c>
      <c r="AM36" s="25">
        <f t="shared" si="25"/>
        <v>43379.770000000019</v>
      </c>
      <c r="AN36" s="25">
        <f t="shared" si="26"/>
        <v>5630.0984947612742</v>
      </c>
      <c r="AO36" s="10"/>
      <c r="AP36" s="12">
        <v>165000</v>
      </c>
      <c r="AQ36" s="12" t="str">
        <f t="shared" si="27"/>
        <v xml:space="preserve"> </v>
      </c>
      <c r="AR36" s="12">
        <f t="shared" si="28"/>
        <v>34009.868494761293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1</v>
      </c>
      <c r="BH36" s="241">
        <v>0</v>
      </c>
      <c r="BI36" s="241">
        <v>0</v>
      </c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>
        <v>0</v>
      </c>
      <c r="BX36" s="241">
        <v>0</v>
      </c>
      <c r="BY36" s="241">
        <v>0</v>
      </c>
      <c r="BZ36" s="241">
        <v>0</v>
      </c>
      <c r="CA36" s="241">
        <v>0</v>
      </c>
      <c r="CB36" s="242" t="s">
        <v>633</v>
      </c>
      <c r="CC36" s="247">
        <v>115942.39999999999</v>
      </c>
      <c r="CD36" s="247">
        <v>115942.39999999999</v>
      </c>
      <c r="CE36" s="247">
        <v>165000</v>
      </c>
      <c r="CF36" s="247">
        <v>0</v>
      </c>
    </row>
    <row r="37" spans="1:84" x14ac:dyDescent="0.25">
      <c r="A37" s="253" t="s">
        <v>697</v>
      </c>
      <c r="B37" s="254" t="s">
        <v>698</v>
      </c>
      <c r="C37" s="254" t="s">
        <v>642</v>
      </c>
      <c r="D37" s="233"/>
      <c r="E37" s="234">
        <v>1800000</v>
      </c>
      <c r="F37" s="235">
        <v>1800000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1800000</v>
      </c>
      <c r="K37" s="238"/>
      <c r="L37" s="239"/>
      <c r="M37" s="8">
        <v>1643317.38</v>
      </c>
      <c r="N37" s="240">
        <f t="shared" si="11"/>
        <v>1643317.38</v>
      </c>
      <c r="O37" s="71"/>
      <c r="P37" s="100"/>
      <c r="Q37" s="9">
        <f t="shared" si="12"/>
        <v>156682.62000000011</v>
      </c>
      <c r="R37" s="9">
        <f t="shared" si="13"/>
        <v>0</v>
      </c>
      <c r="S37" s="9">
        <f t="shared" si="14"/>
        <v>156682.62000000011</v>
      </c>
      <c r="T37" s="256"/>
      <c r="U37" s="10"/>
      <c r="V37" s="23">
        <f t="shared" si="15"/>
        <v>0.1083669607388927</v>
      </c>
      <c r="W37" s="11">
        <f t="shared" si="16"/>
        <v>195060.52933000686</v>
      </c>
      <c r="X37" s="8">
        <v>178081.31</v>
      </c>
      <c r="Y37" s="9">
        <f t="shared" si="17"/>
        <v>16979.219330006861</v>
      </c>
      <c r="Z37" s="9">
        <f t="shared" si="18"/>
        <v>0</v>
      </c>
      <c r="AA37" s="9">
        <f t="shared" si="19"/>
        <v>16979.219330006861</v>
      </c>
      <c r="AB37" s="10"/>
      <c r="AC37" s="24">
        <v>0</v>
      </c>
      <c r="AD37" s="11">
        <v>0</v>
      </c>
      <c r="AE37" s="8">
        <v>0</v>
      </c>
      <c r="AF37" s="9">
        <f t="shared" si="20"/>
        <v>0</v>
      </c>
      <c r="AG37" s="10"/>
      <c r="AH37" s="11">
        <f t="shared" si="21"/>
        <v>195060.52933000686</v>
      </c>
      <c r="AI37" s="8">
        <v>178081.31</v>
      </c>
      <c r="AJ37" s="9">
        <f t="shared" si="23"/>
        <v>16979.219330006861</v>
      </c>
      <c r="AK37" s="10"/>
      <c r="AL37" s="25">
        <f t="shared" si="24"/>
        <v>1604939.4706699932</v>
      </c>
      <c r="AM37" s="25">
        <f t="shared" si="25"/>
        <v>1465236.0699999998</v>
      </c>
      <c r="AN37" s="25">
        <f t="shared" si="26"/>
        <v>139703.40066999325</v>
      </c>
      <c r="AO37" s="10"/>
      <c r="AP37" s="12">
        <v>37500</v>
      </c>
      <c r="AQ37" s="12">
        <f t="shared" si="27"/>
        <v>157560.52933000686</v>
      </c>
      <c r="AR37" s="12" t="str">
        <f t="shared" si="28"/>
        <v xml:space="preserve"> 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1</v>
      </c>
      <c r="BH37" s="241">
        <v>0</v>
      </c>
      <c r="BI37" s="241">
        <v>0</v>
      </c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>
        <v>0</v>
      </c>
      <c r="BX37" s="241">
        <v>0</v>
      </c>
      <c r="BY37" s="241">
        <v>0</v>
      </c>
      <c r="BZ37" s="241">
        <v>0</v>
      </c>
      <c r="CA37" s="241">
        <v>0</v>
      </c>
      <c r="CB37" s="242" t="s">
        <v>633</v>
      </c>
      <c r="CC37" s="247">
        <v>178081.31</v>
      </c>
      <c r="CD37" s="247">
        <v>178081.31</v>
      </c>
      <c r="CE37" s="247">
        <v>37500</v>
      </c>
      <c r="CF37" s="247">
        <v>0</v>
      </c>
    </row>
    <row r="38" spans="1:84" x14ac:dyDescent="0.25">
      <c r="A38" s="253" t="s">
        <v>699</v>
      </c>
      <c r="B38" s="254" t="s">
        <v>700</v>
      </c>
      <c r="C38" s="254" t="s">
        <v>642</v>
      </c>
      <c r="D38" s="233"/>
      <c r="E38" s="234">
        <v>50000</v>
      </c>
      <c r="F38" s="235">
        <v>50000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50000</v>
      </c>
      <c r="K38" s="238"/>
      <c r="L38" s="239"/>
      <c r="M38" s="8">
        <v>42675.5</v>
      </c>
      <c r="N38" s="240">
        <f t="shared" si="11"/>
        <v>42675.5</v>
      </c>
      <c r="O38" s="71"/>
      <c r="P38" s="100"/>
      <c r="Q38" s="9">
        <f t="shared" si="12"/>
        <v>7324.5</v>
      </c>
      <c r="R38" s="9">
        <f t="shared" si="13"/>
        <v>0</v>
      </c>
      <c r="S38" s="9">
        <f t="shared" si="14"/>
        <v>7324.5</v>
      </c>
      <c r="T38" s="256"/>
      <c r="U38" s="10"/>
      <c r="V38" s="23">
        <f t="shared" si="15"/>
        <v>0.57692048130660445</v>
      </c>
      <c r="W38" s="11">
        <f t="shared" si="16"/>
        <v>28846.024065330221</v>
      </c>
      <c r="X38" s="8">
        <v>24620.37</v>
      </c>
      <c r="Y38" s="9">
        <f t="shared" si="17"/>
        <v>4225.6540653302218</v>
      </c>
      <c r="Z38" s="9">
        <f t="shared" si="18"/>
        <v>0</v>
      </c>
      <c r="AA38" s="9">
        <f t="shared" si="19"/>
        <v>4225.6540653302218</v>
      </c>
      <c r="AB38" s="10"/>
      <c r="AC38" s="24">
        <v>0</v>
      </c>
      <c r="AD38" s="11">
        <v>0</v>
      </c>
      <c r="AE38" s="8">
        <v>0</v>
      </c>
      <c r="AF38" s="9">
        <f t="shared" si="20"/>
        <v>0</v>
      </c>
      <c r="AG38" s="10"/>
      <c r="AH38" s="11">
        <f t="shared" si="21"/>
        <v>28846.024065330221</v>
      </c>
      <c r="AI38" s="8">
        <v>24620.37</v>
      </c>
      <c r="AJ38" s="9">
        <f t="shared" si="23"/>
        <v>4225.6540653302218</v>
      </c>
      <c r="AK38" s="10"/>
      <c r="AL38" s="25">
        <f t="shared" si="24"/>
        <v>21153.975934669779</v>
      </c>
      <c r="AM38" s="25">
        <f t="shared" si="25"/>
        <v>18055.13</v>
      </c>
      <c r="AN38" s="25">
        <f t="shared" si="26"/>
        <v>3098.8459346697782</v>
      </c>
      <c r="AO38" s="10"/>
      <c r="AP38" s="12">
        <v>18000</v>
      </c>
      <c r="AQ38" s="12">
        <f t="shared" si="27"/>
        <v>10846.024065330221</v>
      </c>
      <c r="AR38" s="12" t="str">
        <f t="shared" si="28"/>
        <v xml:space="preserve"> 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1</v>
      </c>
      <c r="BH38" s="241">
        <v>0</v>
      </c>
      <c r="BI38" s="241">
        <v>0</v>
      </c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>
        <v>0</v>
      </c>
      <c r="BX38" s="241">
        <v>0</v>
      </c>
      <c r="BY38" s="241">
        <v>0</v>
      </c>
      <c r="BZ38" s="241">
        <v>0</v>
      </c>
      <c r="CA38" s="241">
        <v>0</v>
      </c>
      <c r="CB38" s="242" t="s">
        <v>633</v>
      </c>
      <c r="CC38" s="247">
        <v>24620.37</v>
      </c>
      <c r="CD38" s="247">
        <v>24620.37</v>
      </c>
      <c r="CE38" s="247">
        <v>18000</v>
      </c>
      <c r="CF38" s="247">
        <v>0</v>
      </c>
    </row>
    <row r="39" spans="1:84" x14ac:dyDescent="0.25">
      <c r="A39" s="253" t="s">
        <v>701</v>
      </c>
      <c r="B39" s="254" t="s">
        <v>702</v>
      </c>
      <c r="C39" s="254" t="s">
        <v>642</v>
      </c>
      <c r="D39" s="233"/>
      <c r="E39" s="234">
        <v>1339593</v>
      </c>
      <c r="F39" s="235">
        <v>1339593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1339593</v>
      </c>
      <c r="K39" s="238"/>
      <c r="L39" s="239"/>
      <c r="M39" s="8">
        <v>1193359.81</v>
      </c>
      <c r="N39" s="240">
        <f t="shared" si="11"/>
        <v>1193359.81</v>
      </c>
      <c r="O39" s="71"/>
      <c r="P39" s="100"/>
      <c r="Q39" s="9">
        <f t="shared" si="12"/>
        <v>146233.18999999994</v>
      </c>
      <c r="R39" s="9">
        <f t="shared" si="13"/>
        <v>0</v>
      </c>
      <c r="S39" s="9">
        <f t="shared" si="14"/>
        <v>146233.18999999994</v>
      </c>
      <c r="T39" s="256"/>
      <c r="U39" s="10"/>
      <c r="V39" s="23">
        <f t="shared" si="15"/>
        <v>8.1352345861220171E-2</v>
      </c>
      <c r="W39" s="11">
        <f t="shared" si="16"/>
        <v>97082.62</v>
      </c>
      <c r="X39" s="8">
        <v>97082.62</v>
      </c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>
        <v>0</v>
      </c>
      <c r="AD39" s="11">
        <v>0</v>
      </c>
      <c r="AE39" s="8">
        <v>0</v>
      </c>
      <c r="AF39" s="9">
        <f t="shared" si="20"/>
        <v>0</v>
      </c>
      <c r="AG39" s="10"/>
      <c r="AH39" s="11">
        <f t="shared" si="21"/>
        <v>97082.62</v>
      </c>
      <c r="AI39" s="8">
        <v>97082.62</v>
      </c>
      <c r="AJ39" s="9">
        <f t="shared" si="23"/>
        <v>0</v>
      </c>
      <c r="AK39" s="10"/>
      <c r="AL39" s="25">
        <f t="shared" si="24"/>
        <v>1242510.3799999999</v>
      </c>
      <c r="AM39" s="25">
        <f t="shared" si="25"/>
        <v>1096277.19</v>
      </c>
      <c r="AN39" s="25">
        <f t="shared" si="26"/>
        <v>146233.18999999994</v>
      </c>
      <c r="AO39" s="10"/>
      <c r="AP39" s="12">
        <v>80000</v>
      </c>
      <c r="AQ39" s="12">
        <f t="shared" si="27"/>
        <v>17082.619999999995</v>
      </c>
      <c r="AR39" s="12" t="str">
        <f t="shared" si="28"/>
        <v xml:space="preserve"> 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1</v>
      </c>
      <c r="BH39" s="241">
        <v>0</v>
      </c>
      <c r="BI39" s="241">
        <v>0</v>
      </c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>
        <v>0</v>
      </c>
      <c r="BX39" s="241">
        <v>0</v>
      </c>
      <c r="BY39" s="241">
        <v>0</v>
      </c>
      <c r="BZ39" s="241">
        <v>0</v>
      </c>
      <c r="CA39" s="241">
        <v>0</v>
      </c>
      <c r="CB39" s="242" t="s">
        <v>633</v>
      </c>
      <c r="CC39" s="247">
        <v>97082.62</v>
      </c>
      <c r="CD39" s="247">
        <v>97082.62</v>
      </c>
      <c r="CE39" s="247">
        <v>80000</v>
      </c>
      <c r="CF39" s="247">
        <v>0</v>
      </c>
    </row>
    <row r="40" spans="1:84" x14ac:dyDescent="0.25">
      <c r="A40" s="253" t="s">
        <v>703</v>
      </c>
      <c r="B40" s="254" t="s">
        <v>704</v>
      </c>
      <c r="C40" s="254" t="s">
        <v>642</v>
      </c>
      <c r="D40" s="233"/>
      <c r="E40" s="234">
        <v>1876600</v>
      </c>
      <c r="F40" s="235">
        <v>1876600</v>
      </c>
      <c r="G40" s="255">
        <f>'Jobs-Ops'!G40</f>
        <v>0</v>
      </c>
      <c r="H40" s="113">
        <f>'Jobs-Ops'!H40</f>
        <v>0</v>
      </c>
      <c r="I40" s="104"/>
      <c r="J40" s="237">
        <f t="shared" si="10"/>
        <v>1876600</v>
      </c>
      <c r="K40" s="238"/>
      <c r="L40" s="239"/>
      <c r="M40" s="8">
        <v>2238716.9900000002</v>
      </c>
      <c r="N40" s="240">
        <f t="shared" si="11"/>
        <v>2238716.9900000002</v>
      </c>
      <c r="O40" s="71"/>
      <c r="P40" s="100"/>
      <c r="Q40" s="9">
        <f t="shared" si="12"/>
        <v>-362116.99000000022</v>
      </c>
      <c r="R40" s="9">
        <f t="shared" si="13"/>
        <v>0</v>
      </c>
      <c r="S40" s="9">
        <f t="shared" si="14"/>
        <v>-362116.99000000022</v>
      </c>
      <c r="T40" s="256"/>
      <c r="U40" s="10"/>
      <c r="V40" s="23">
        <f t="shared" si="15"/>
        <v>7.6212183479252543E-2</v>
      </c>
      <c r="W40" s="11">
        <f t="shared" si="16"/>
        <v>170617.51</v>
      </c>
      <c r="X40" s="8">
        <v>170617.51</v>
      </c>
      <c r="Y40" s="9">
        <f t="shared" si="17"/>
        <v>-362116.99000000022</v>
      </c>
      <c r="Z40" s="9">
        <f t="shared" si="18"/>
        <v>0</v>
      </c>
      <c r="AA40" s="9">
        <f t="shared" si="19"/>
        <v>-362116.99000000022</v>
      </c>
      <c r="AB40" s="10"/>
      <c r="AC40" s="24">
        <v>0</v>
      </c>
      <c r="AD40" s="11">
        <v>0</v>
      </c>
      <c r="AE40" s="8">
        <v>0</v>
      </c>
      <c r="AF40" s="9">
        <f t="shared" si="20"/>
        <v>0</v>
      </c>
      <c r="AG40" s="10"/>
      <c r="AH40" s="11">
        <f t="shared" si="21"/>
        <v>170617.51</v>
      </c>
      <c r="AI40" s="8">
        <v>170617.51</v>
      </c>
      <c r="AJ40" s="9">
        <f t="shared" si="23"/>
        <v>-362116.99000000022</v>
      </c>
      <c r="AK40" s="10"/>
      <c r="AL40" s="25">
        <f t="shared" si="24"/>
        <v>1705982.49</v>
      </c>
      <c r="AM40" s="25">
        <f t="shared" si="25"/>
        <v>2068099.4800000002</v>
      </c>
      <c r="AN40" s="25">
        <f t="shared" si="26"/>
        <v>0</v>
      </c>
      <c r="AO40" s="10"/>
      <c r="AP40" s="12">
        <v>0</v>
      </c>
      <c r="AQ40" s="12">
        <f t="shared" si="27"/>
        <v>170617.51</v>
      </c>
      <c r="AR40" s="12" t="str">
        <f t="shared" si="28"/>
        <v xml:space="preserve"> </v>
      </c>
      <c r="AS40" s="241"/>
      <c r="AT40" s="242"/>
      <c r="AU40" s="241"/>
      <c r="AV40" s="241"/>
      <c r="AW40" s="243"/>
      <c r="AX40" s="242"/>
      <c r="AY40" s="242"/>
      <c r="AZ40" s="241">
        <v>0</v>
      </c>
      <c r="BA40" s="241">
        <v>0</v>
      </c>
      <c r="BB40" s="241">
        <v>0</v>
      </c>
      <c r="BC40" s="241">
        <v>0</v>
      </c>
      <c r="BD40" s="241">
        <v>0</v>
      </c>
      <c r="BE40" s="241">
        <v>0</v>
      </c>
      <c r="BF40" s="241"/>
      <c r="BG40" s="241">
        <v>1</v>
      </c>
      <c r="BH40" s="241">
        <v>0</v>
      </c>
      <c r="BI40" s="241">
        <v>0</v>
      </c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>
        <v>0</v>
      </c>
      <c r="BX40" s="241">
        <v>0</v>
      </c>
      <c r="BY40" s="241">
        <v>0</v>
      </c>
      <c r="BZ40" s="241">
        <v>0</v>
      </c>
      <c r="CA40" s="241">
        <v>0</v>
      </c>
      <c r="CB40" s="242" t="s">
        <v>633</v>
      </c>
      <c r="CC40" s="247">
        <v>170617.51</v>
      </c>
      <c r="CD40" s="247">
        <v>170617.51</v>
      </c>
      <c r="CE40" s="247">
        <v>0</v>
      </c>
      <c r="CF40" s="247">
        <v>0</v>
      </c>
    </row>
    <row r="41" spans="1:84" x14ac:dyDescent="0.25">
      <c r="A41" s="253" t="s">
        <v>705</v>
      </c>
      <c r="B41" s="254" t="s">
        <v>706</v>
      </c>
      <c r="C41" s="254" t="s">
        <v>642</v>
      </c>
      <c r="D41" s="233"/>
      <c r="E41" s="234">
        <v>204175</v>
      </c>
      <c r="F41" s="235">
        <v>204175</v>
      </c>
      <c r="G41" s="255">
        <f>'Jobs-Ops'!G41</f>
        <v>0</v>
      </c>
      <c r="H41" s="113">
        <f>'Jobs-Ops'!H41</f>
        <v>0</v>
      </c>
      <c r="I41" s="104"/>
      <c r="J41" s="237">
        <f t="shared" si="10"/>
        <v>204175</v>
      </c>
      <c r="K41" s="238"/>
      <c r="L41" s="239"/>
      <c r="M41" s="8">
        <v>162745.17000000001</v>
      </c>
      <c r="N41" s="240">
        <f t="shared" si="11"/>
        <v>162745.17000000001</v>
      </c>
      <c r="O41" s="71"/>
      <c r="P41" s="100"/>
      <c r="Q41" s="9">
        <f t="shared" si="12"/>
        <v>41429.829999999987</v>
      </c>
      <c r="R41" s="9">
        <f t="shared" si="13"/>
        <v>0</v>
      </c>
      <c r="S41" s="9">
        <f t="shared" si="14"/>
        <v>41429.829999999987</v>
      </c>
      <c r="T41" s="256"/>
      <c r="U41" s="10"/>
      <c r="V41" s="23">
        <f t="shared" si="15"/>
        <v>0.74333302794792611</v>
      </c>
      <c r="W41" s="11">
        <f t="shared" si="16"/>
        <v>151770.02098126782</v>
      </c>
      <c r="X41" s="8">
        <v>120973.86</v>
      </c>
      <c r="Y41" s="9">
        <f t="shared" si="17"/>
        <v>30796.160981267822</v>
      </c>
      <c r="Z41" s="9">
        <f t="shared" si="18"/>
        <v>0</v>
      </c>
      <c r="AA41" s="9">
        <f t="shared" si="19"/>
        <v>30796.160981267822</v>
      </c>
      <c r="AB41" s="10"/>
      <c r="AC41" s="24">
        <v>0</v>
      </c>
      <c r="AD41" s="11">
        <v>0</v>
      </c>
      <c r="AE41" s="8">
        <v>0</v>
      </c>
      <c r="AF41" s="9">
        <f t="shared" si="20"/>
        <v>0</v>
      </c>
      <c r="AG41" s="10"/>
      <c r="AH41" s="11">
        <f t="shared" si="21"/>
        <v>151770.02098126782</v>
      </c>
      <c r="AI41" s="8">
        <v>120973.86</v>
      </c>
      <c r="AJ41" s="9">
        <f t="shared" si="23"/>
        <v>30796.160981267822</v>
      </c>
      <c r="AK41" s="10"/>
      <c r="AL41" s="25">
        <f t="shared" si="24"/>
        <v>52404.979018732178</v>
      </c>
      <c r="AM41" s="25">
        <f t="shared" si="25"/>
        <v>41771.310000000012</v>
      </c>
      <c r="AN41" s="25">
        <f t="shared" si="26"/>
        <v>10633.669018732166</v>
      </c>
      <c r="AO41" s="10"/>
      <c r="AP41" s="12">
        <v>198000</v>
      </c>
      <c r="AQ41" s="12" t="str">
        <f t="shared" si="27"/>
        <v xml:space="preserve"> </v>
      </c>
      <c r="AR41" s="12">
        <f t="shared" si="28"/>
        <v>46229.979018732178</v>
      </c>
      <c r="AS41" s="241"/>
      <c r="AT41" s="242"/>
      <c r="AU41" s="241"/>
      <c r="AV41" s="241"/>
      <c r="AW41" s="243"/>
      <c r="AX41" s="242"/>
      <c r="AY41" s="242"/>
      <c r="AZ41" s="241">
        <v>0</v>
      </c>
      <c r="BA41" s="241">
        <v>0</v>
      </c>
      <c r="BB41" s="241">
        <v>0</v>
      </c>
      <c r="BC41" s="241">
        <v>0</v>
      </c>
      <c r="BD41" s="241">
        <v>0</v>
      </c>
      <c r="BE41" s="241">
        <v>0</v>
      </c>
      <c r="BF41" s="241"/>
      <c r="BG41" s="241">
        <v>1</v>
      </c>
      <c r="BH41" s="241">
        <v>0</v>
      </c>
      <c r="BI41" s="241">
        <v>0</v>
      </c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>
        <v>0</v>
      </c>
      <c r="BX41" s="241">
        <v>0</v>
      </c>
      <c r="BY41" s="241">
        <v>0</v>
      </c>
      <c r="BZ41" s="241">
        <v>0</v>
      </c>
      <c r="CA41" s="241">
        <v>0</v>
      </c>
      <c r="CB41" s="242" t="s">
        <v>633</v>
      </c>
      <c r="CC41" s="247">
        <v>120973.86</v>
      </c>
      <c r="CD41" s="247">
        <v>120973.86</v>
      </c>
      <c r="CE41" s="247">
        <v>198000</v>
      </c>
      <c r="CF41" s="247">
        <v>0</v>
      </c>
    </row>
    <row r="42" spans="1:84" x14ac:dyDescent="0.25">
      <c r="A42" s="253" t="s">
        <v>707</v>
      </c>
      <c r="B42" s="254" t="s">
        <v>708</v>
      </c>
      <c r="C42" s="254" t="s">
        <v>642</v>
      </c>
      <c r="D42" s="233"/>
      <c r="E42" s="234">
        <v>225000</v>
      </c>
      <c r="F42" s="235">
        <v>225000</v>
      </c>
      <c r="G42" s="255">
        <f>'Jobs-Ops'!G42</f>
        <v>0</v>
      </c>
      <c r="H42" s="113">
        <f>'Jobs-Ops'!H42</f>
        <v>0</v>
      </c>
      <c r="I42" s="104"/>
      <c r="J42" s="237">
        <f t="shared" si="10"/>
        <v>225000</v>
      </c>
      <c r="K42" s="238"/>
      <c r="L42" s="239"/>
      <c r="M42" s="8">
        <v>194087.27</v>
      </c>
      <c r="N42" s="240">
        <f t="shared" si="11"/>
        <v>194087.27</v>
      </c>
      <c r="O42" s="71"/>
      <c r="P42" s="100"/>
      <c r="Q42" s="9">
        <f t="shared" si="12"/>
        <v>30912.73000000001</v>
      </c>
      <c r="R42" s="9">
        <f t="shared" si="13"/>
        <v>0</v>
      </c>
      <c r="S42" s="9">
        <f t="shared" si="14"/>
        <v>30912.73000000001</v>
      </c>
      <c r="T42" s="256"/>
      <c r="U42" s="10"/>
      <c r="V42" s="23">
        <f t="shared" si="15"/>
        <v>0.23065495227997182</v>
      </c>
      <c r="W42" s="11">
        <f t="shared" si="16"/>
        <v>51897.364262993658</v>
      </c>
      <c r="X42" s="8">
        <v>44767.19</v>
      </c>
      <c r="Y42" s="9">
        <f t="shared" si="17"/>
        <v>7130.1742629936562</v>
      </c>
      <c r="Z42" s="9">
        <f t="shared" si="18"/>
        <v>0</v>
      </c>
      <c r="AA42" s="9">
        <f t="shared" si="19"/>
        <v>7130.1742629936562</v>
      </c>
      <c r="AB42" s="10"/>
      <c r="AC42" s="24">
        <v>0</v>
      </c>
      <c r="AD42" s="11">
        <v>0</v>
      </c>
      <c r="AE42" s="8">
        <v>0</v>
      </c>
      <c r="AF42" s="9">
        <f t="shared" si="20"/>
        <v>0</v>
      </c>
      <c r="AG42" s="10"/>
      <c r="AH42" s="11">
        <f t="shared" si="21"/>
        <v>51897.364262993658</v>
      </c>
      <c r="AI42" s="8">
        <v>44767.19</v>
      </c>
      <c r="AJ42" s="9">
        <f t="shared" si="23"/>
        <v>7130.1742629936562</v>
      </c>
      <c r="AK42" s="10"/>
      <c r="AL42" s="25">
        <f t="shared" si="24"/>
        <v>173102.63573700635</v>
      </c>
      <c r="AM42" s="25">
        <f t="shared" si="25"/>
        <v>149320.07999999999</v>
      </c>
      <c r="AN42" s="25">
        <f t="shared" si="26"/>
        <v>23782.555737006354</v>
      </c>
      <c r="AO42" s="10"/>
      <c r="AP42" s="12">
        <v>0</v>
      </c>
      <c r="AQ42" s="12">
        <f t="shared" si="27"/>
        <v>51897.364262993658</v>
      </c>
      <c r="AR42" s="12" t="str">
        <f t="shared" si="28"/>
        <v xml:space="preserve"> </v>
      </c>
      <c r="AS42" s="241"/>
      <c r="AT42" s="242"/>
      <c r="AU42" s="241"/>
      <c r="AV42" s="241"/>
      <c r="AW42" s="243"/>
      <c r="AX42" s="242"/>
      <c r="AY42" s="242"/>
      <c r="AZ42" s="241">
        <v>0</v>
      </c>
      <c r="BA42" s="241">
        <v>0</v>
      </c>
      <c r="BB42" s="241">
        <v>0</v>
      </c>
      <c r="BC42" s="241">
        <v>0</v>
      </c>
      <c r="BD42" s="241">
        <v>0</v>
      </c>
      <c r="BE42" s="241">
        <v>0</v>
      </c>
      <c r="BF42" s="241"/>
      <c r="BG42" s="241">
        <v>1</v>
      </c>
      <c r="BH42" s="241">
        <v>0</v>
      </c>
      <c r="BI42" s="241">
        <v>0</v>
      </c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>
        <v>0</v>
      </c>
      <c r="BX42" s="241">
        <v>0</v>
      </c>
      <c r="BY42" s="241">
        <v>0</v>
      </c>
      <c r="BZ42" s="241">
        <v>0</v>
      </c>
      <c r="CA42" s="241">
        <v>0</v>
      </c>
      <c r="CB42" s="242" t="s">
        <v>633</v>
      </c>
      <c r="CC42" s="247">
        <v>44767.19</v>
      </c>
      <c r="CD42" s="247">
        <v>44767.19</v>
      </c>
      <c r="CE42" s="247">
        <v>0</v>
      </c>
      <c r="CF42" s="247">
        <v>0</v>
      </c>
    </row>
    <row r="43" spans="1:84" x14ac:dyDescent="0.25">
      <c r="A43" s="253" t="s">
        <v>709</v>
      </c>
      <c r="B43" s="254" t="s">
        <v>710</v>
      </c>
      <c r="C43" s="254" t="s">
        <v>642</v>
      </c>
      <c r="D43" s="233"/>
      <c r="E43" s="234">
        <v>734780</v>
      </c>
      <c r="F43" s="235">
        <v>734780</v>
      </c>
      <c r="G43" s="255">
        <f>'Jobs-Ops'!G43</f>
        <v>0</v>
      </c>
      <c r="H43" s="113">
        <f>'Jobs-Ops'!H43</f>
        <v>0</v>
      </c>
      <c r="I43" s="104"/>
      <c r="J43" s="237">
        <f t="shared" si="10"/>
        <v>734780</v>
      </c>
      <c r="K43" s="238"/>
      <c r="L43" s="239"/>
      <c r="M43" s="8">
        <v>633569.30000000005</v>
      </c>
      <c r="N43" s="240">
        <f t="shared" si="11"/>
        <v>633569.30000000005</v>
      </c>
      <c r="O43" s="71"/>
      <c r="P43" s="100"/>
      <c r="Q43" s="9">
        <f t="shared" si="12"/>
        <v>101210.69999999995</v>
      </c>
      <c r="R43" s="9">
        <f t="shared" si="13"/>
        <v>0</v>
      </c>
      <c r="S43" s="9">
        <f t="shared" si="14"/>
        <v>101210.69999999995</v>
      </c>
      <c r="T43" s="256"/>
      <c r="U43" s="10"/>
      <c r="V43" s="23">
        <f t="shared" si="15"/>
        <v>9.3779717546288929E-2</v>
      </c>
      <c r="W43" s="11">
        <f t="shared" si="16"/>
        <v>59415.95</v>
      </c>
      <c r="X43" s="8">
        <v>59415.95</v>
      </c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>
        <v>0</v>
      </c>
      <c r="AD43" s="11">
        <v>0</v>
      </c>
      <c r="AE43" s="8">
        <v>0</v>
      </c>
      <c r="AF43" s="9">
        <f t="shared" si="20"/>
        <v>0</v>
      </c>
      <c r="AG43" s="10"/>
      <c r="AH43" s="11">
        <f t="shared" si="21"/>
        <v>59415.95</v>
      </c>
      <c r="AI43" s="8">
        <v>59415.95</v>
      </c>
      <c r="AJ43" s="9">
        <f t="shared" si="23"/>
        <v>0</v>
      </c>
      <c r="AK43" s="10"/>
      <c r="AL43" s="25">
        <f t="shared" si="24"/>
        <v>675364.05</v>
      </c>
      <c r="AM43" s="25">
        <f t="shared" si="25"/>
        <v>574153.35000000009</v>
      </c>
      <c r="AN43" s="25">
        <f t="shared" si="26"/>
        <v>101210.69999999995</v>
      </c>
      <c r="AO43" s="10"/>
      <c r="AP43" s="12">
        <v>65000</v>
      </c>
      <c r="AQ43" s="12" t="str">
        <f t="shared" si="27"/>
        <v xml:space="preserve"> </v>
      </c>
      <c r="AR43" s="12">
        <f t="shared" si="28"/>
        <v>5584.0500000000029</v>
      </c>
      <c r="AS43" s="241"/>
      <c r="AT43" s="242"/>
      <c r="AU43" s="241"/>
      <c r="AV43" s="241"/>
      <c r="AW43" s="243"/>
      <c r="AX43" s="242"/>
      <c r="AY43" s="242"/>
      <c r="AZ43" s="241">
        <v>0</v>
      </c>
      <c r="BA43" s="241">
        <v>0</v>
      </c>
      <c r="BB43" s="241">
        <v>0</v>
      </c>
      <c r="BC43" s="241">
        <v>0</v>
      </c>
      <c r="BD43" s="241">
        <v>0</v>
      </c>
      <c r="BE43" s="241">
        <v>0</v>
      </c>
      <c r="BF43" s="241"/>
      <c r="BG43" s="241">
        <v>1</v>
      </c>
      <c r="BH43" s="241">
        <v>0</v>
      </c>
      <c r="BI43" s="241">
        <v>0</v>
      </c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>
        <v>0</v>
      </c>
      <c r="BX43" s="241">
        <v>0</v>
      </c>
      <c r="BY43" s="241">
        <v>0</v>
      </c>
      <c r="BZ43" s="241">
        <v>0</v>
      </c>
      <c r="CA43" s="241">
        <v>0</v>
      </c>
      <c r="CB43" s="242" t="s">
        <v>633</v>
      </c>
      <c r="CC43" s="247">
        <v>59415.95</v>
      </c>
      <c r="CD43" s="247">
        <v>59415.95</v>
      </c>
      <c r="CE43" s="247">
        <v>65000</v>
      </c>
      <c r="CF43" s="247">
        <v>0</v>
      </c>
    </row>
    <row r="44" spans="1:84" x14ac:dyDescent="0.25">
      <c r="A44" s="253" t="s">
        <v>711</v>
      </c>
      <c r="B44" s="254" t="s">
        <v>712</v>
      </c>
      <c r="C44" s="254" t="s">
        <v>642</v>
      </c>
      <c r="D44" s="233"/>
      <c r="E44" s="234">
        <v>198936</v>
      </c>
      <c r="F44" s="235">
        <v>198936</v>
      </c>
      <c r="G44" s="255">
        <f>'Jobs-Ops'!G44</f>
        <v>0</v>
      </c>
      <c r="H44" s="113">
        <f>'Jobs-Ops'!H44</f>
        <v>0</v>
      </c>
      <c r="I44" s="104"/>
      <c r="J44" s="237">
        <f t="shared" si="10"/>
        <v>198936</v>
      </c>
      <c r="K44" s="238"/>
      <c r="L44" s="239"/>
      <c r="M44" s="8">
        <v>145680.87</v>
      </c>
      <c r="N44" s="240">
        <f t="shared" si="11"/>
        <v>145680.87</v>
      </c>
      <c r="O44" s="71"/>
      <c r="P44" s="100"/>
      <c r="Q44" s="9">
        <f t="shared" si="12"/>
        <v>53255.130000000005</v>
      </c>
      <c r="R44" s="9">
        <f t="shared" si="13"/>
        <v>0</v>
      </c>
      <c r="S44" s="9">
        <f t="shared" si="14"/>
        <v>53255.130000000005</v>
      </c>
      <c r="T44" s="256"/>
      <c r="U44" s="10"/>
      <c r="V44" s="23">
        <f t="shared" si="15"/>
        <v>0.55868502158176292</v>
      </c>
      <c r="W44" s="11">
        <f t="shared" si="16"/>
        <v>111142.56345338959</v>
      </c>
      <c r="X44" s="8">
        <v>81389.72</v>
      </c>
      <c r="Y44" s="9">
        <f t="shared" si="17"/>
        <v>29752.843453389592</v>
      </c>
      <c r="Z44" s="9">
        <f t="shared" si="18"/>
        <v>0</v>
      </c>
      <c r="AA44" s="9">
        <f t="shared" si="19"/>
        <v>29752.843453389592</v>
      </c>
      <c r="AB44" s="10"/>
      <c r="AC44" s="24">
        <v>0</v>
      </c>
      <c r="AD44" s="11">
        <v>0</v>
      </c>
      <c r="AE44" s="8">
        <v>0</v>
      </c>
      <c r="AF44" s="9">
        <f t="shared" si="20"/>
        <v>0</v>
      </c>
      <c r="AG44" s="10"/>
      <c r="AH44" s="11">
        <f t="shared" si="21"/>
        <v>111142.56345338959</v>
      </c>
      <c r="AI44" s="8">
        <v>81389.72</v>
      </c>
      <c r="AJ44" s="9">
        <f t="shared" si="23"/>
        <v>29752.843453389592</v>
      </c>
      <c r="AK44" s="10"/>
      <c r="AL44" s="25">
        <f t="shared" si="24"/>
        <v>87793.436546610406</v>
      </c>
      <c r="AM44" s="25">
        <f t="shared" si="25"/>
        <v>64291.149999999994</v>
      </c>
      <c r="AN44" s="25">
        <f t="shared" si="26"/>
        <v>23502.286546610412</v>
      </c>
      <c r="AO44" s="10"/>
      <c r="AP44" s="12">
        <v>38500</v>
      </c>
      <c r="AQ44" s="12">
        <f t="shared" si="27"/>
        <v>72642.563453389594</v>
      </c>
      <c r="AR44" s="12" t="str">
        <f t="shared" si="28"/>
        <v xml:space="preserve"> </v>
      </c>
      <c r="AS44" s="241"/>
      <c r="AT44" s="242"/>
      <c r="AU44" s="241"/>
      <c r="AV44" s="241"/>
      <c r="AW44" s="243"/>
      <c r="AX44" s="242"/>
      <c r="AY44" s="242"/>
      <c r="AZ44" s="241">
        <v>0</v>
      </c>
      <c r="BA44" s="241">
        <v>0</v>
      </c>
      <c r="BB44" s="241">
        <v>0</v>
      </c>
      <c r="BC44" s="241">
        <v>0</v>
      </c>
      <c r="BD44" s="241">
        <v>0</v>
      </c>
      <c r="BE44" s="241">
        <v>0</v>
      </c>
      <c r="BF44" s="241"/>
      <c r="BG44" s="241">
        <v>1</v>
      </c>
      <c r="BH44" s="241">
        <v>0</v>
      </c>
      <c r="BI44" s="241">
        <v>0</v>
      </c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>
        <v>0</v>
      </c>
      <c r="BX44" s="241">
        <v>0</v>
      </c>
      <c r="BY44" s="241">
        <v>0</v>
      </c>
      <c r="BZ44" s="241">
        <v>0</v>
      </c>
      <c r="CA44" s="241">
        <v>0</v>
      </c>
      <c r="CB44" s="242" t="s">
        <v>633</v>
      </c>
      <c r="CC44" s="247">
        <v>81389.72</v>
      </c>
      <c r="CD44" s="247">
        <v>81389.72</v>
      </c>
      <c r="CE44" s="247">
        <v>38500</v>
      </c>
      <c r="CF44" s="247">
        <v>0</v>
      </c>
    </row>
    <row r="45" spans="1:84" ht="30" x14ac:dyDescent="0.25">
      <c r="A45" s="253" t="s">
        <v>713</v>
      </c>
      <c r="B45" s="258" t="s">
        <v>714</v>
      </c>
      <c r="C45" s="254" t="s">
        <v>642</v>
      </c>
      <c r="D45" s="233"/>
      <c r="E45" s="234">
        <v>105895</v>
      </c>
      <c r="F45" s="235">
        <v>105895</v>
      </c>
      <c r="G45" s="255">
        <f>'Jobs-Ops'!G45</f>
        <v>0</v>
      </c>
      <c r="H45" s="113">
        <f>'Jobs-Ops'!H45</f>
        <v>0</v>
      </c>
      <c r="I45" s="104"/>
      <c r="J45" s="237">
        <f t="shared" si="10"/>
        <v>105895</v>
      </c>
      <c r="K45" s="238"/>
      <c r="L45" s="239"/>
      <c r="M45" s="8">
        <v>74661.19</v>
      </c>
      <c r="N45" s="240">
        <f t="shared" si="11"/>
        <v>74661.19</v>
      </c>
      <c r="O45" s="71"/>
      <c r="P45" s="100"/>
      <c r="Q45" s="9">
        <f t="shared" si="12"/>
        <v>31233.809999999998</v>
      </c>
      <c r="R45" s="9">
        <f t="shared" si="13"/>
        <v>0</v>
      </c>
      <c r="S45" s="9">
        <f t="shared" si="14"/>
        <v>31233.809999999998</v>
      </c>
      <c r="T45" s="256"/>
      <c r="U45" s="10"/>
      <c r="V45" s="23">
        <f t="shared" si="15"/>
        <v>0.53826412356942077</v>
      </c>
      <c r="W45" s="11">
        <f t="shared" si="16"/>
        <v>56999.479365383813</v>
      </c>
      <c r="X45" s="8">
        <v>40187.440000000002</v>
      </c>
      <c r="Y45" s="9">
        <f t="shared" si="17"/>
        <v>16812.039365383811</v>
      </c>
      <c r="Z45" s="9">
        <f t="shared" si="18"/>
        <v>0</v>
      </c>
      <c r="AA45" s="9">
        <f t="shared" si="19"/>
        <v>16812.039365383811</v>
      </c>
      <c r="AB45" s="10"/>
      <c r="AC45" s="24">
        <v>0</v>
      </c>
      <c r="AD45" s="11">
        <v>0</v>
      </c>
      <c r="AE45" s="8">
        <v>0</v>
      </c>
      <c r="AF45" s="9">
        <f t="shared" si="20"/>
        <v>0</v>
      </c>
      <c r="AG45" s="10"/>
      <c r="AH45" s="11">
        <f t="shared" si="21"/>
        <v>56999.479365383813</v>
      </c>
      <c r="AI45" s="8">
        <v>40187.440000000002</v>
      </c>
      <c r="AJ45" s="9">
        <f t="shared" si="23"/>
        <v>16812.039365383811</v>
      </c>
      <c r="AK45" s="10"/>
      <c r="AL45" s="25">
        <f t="shared" si="24"/>
        <v>48895.520634616187</v>
      </c>
      <c r="AM45" s="25">
        <f t="shared" si="25"/>
        <v>34473.75</v>
      </c>
      <c r="AN45" s="25">
        <f t="shared" si="26"/>
        <v>14421.770634616187</v>
      </c>
      <c r="AO45" s="10"/>
      <c r="AP45" s="12">
        <v>94295</v>
      </c>
      <c r="AQ45" s="12" t="str">
        <f t="shared" si="27"/>
        <v xml:space="preserve"> </v>
      </c>
      <c r="AR45" s="12">
        <f t="shared" si="28"/>
        <v>37295.520634616187</v>
      </c>
      <c r="AS45" s="241"/>
      <c r="AT45" s="242"/>
      <c r="AU45" s="241"/>
      <c r="AV45" s="241"/>
      <c r="AW45" s="243"/>
      <c r="AX45" s="242"/>
      <c r="AY45" s="242"/>
      <c r="AZ45" s="241">
        <v>0</v>
      </c>
      <c r="BA45" s="241">
        <v>0</v>
      </c>
      <c r="BB45" s="241">
        <v>0</v>
      </c>
      <c r="BC45" s="241">
        <v>0</v>
      </c>
      <c r="BD45" s="241">
        <v>0</v>
      </c>
      <c r="BE45" s="241">
        <v>0</v>
      </c>
      <c r="BF45" s="241"/>
      <c r="BG45" s="241">
        <v>1</v>
      </c>
      <c r="BH45" s="241">
        <v>0</v>
      </c>
      <c r="BI45" s="241">
        <v>0</v>
      </c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>
        <v>0</v>
      </c>
      <c r="BX45" s="241">
        <v>0</v>
      </c>
      <c r="BY45" s="241">
        <v>0</v>
      </c>
      <c r="BZ45" s="241">
        <v>0</v>
      </c>
      <c r="CA45" s="241">
        <v>0</v>
      </c>
      <c r="CB45" s="242" t="s">
        <v>633</v>
      </c>
      <c r="CC45" s="247">
        <v>40187.440000000002</v>
      </c>
      <c r="CD45" s="247">
        <v>40187.440000000002</v>
      </c>
      <c r="CE45" s="247">
        <v>94295</v>
      </c>
      <c r="CF45" s="247">
        <v>0</v>
      </c>
    </row>
    <row r="46" spans="1:84" x14ac:dyDescent="0.25">
      <c r="A46" s="253" t="s">
        <v>715</v>
      </c>
      <c r="B46" s="258" t="s">
        <v>716</v>
      </c>
      <c r="C46" s="254" t="s">
        <v>642</v>
      </c>
      <c r="D46" s="233"/>
      <c r="E46" s="234">
        <v>163000</v>
      </c>
      <c r="F46" s="235">
        <v>163000</v>
      </c>
      <c r="G46" s="255">
        <f>'Jobs-Ops'!G46</f>
        <v>0</v>
      </c>
      <c r="H46" s="113">
        <f>'Jobs-Ops'!H46</f>
        <v>0</v>
      </c>
      <c r="I46" s="104"/>
      <c r="J46" s="237">
        <f t="shared" si="10"/>
        <v>163000</v>
      </c>
      <c r="K46" s="238"/>
      <c r="L46" s="239"/>
      <c r="M46" s="8">
        <v>100514.93</v>
      </c>
      <c r="N46" s="240">
        <f t="shared" si="11"/>
        <v>100514.93</v>
      </c>
      <c r="O46" s="238"/>
      <c r="P46" s="239"/>
      <c r="Q46" s="9">
        <f t="shared" si="12"/>
        <v>62485.070000000007</v>
      </c>
      <c r="R46" s="9">
        <f t="shared" si="13"/>
        <v>0</v>
      </c>
      <c r="S46" s="9">
        <f t="shared" si="14"/>
        <v>62485.070000000007</v>
      </c>
      <c r="T46" s="256"/>
      <c r="U46" s="10"/>
      <c r="V46" s="23">
        <f t="shared" si="15"/>
        <v>0.42096820840446292</v>
      </c>
      <c r="W46" s="11">
        <f t="shared" si="16"/>
        <v>68617.817969927462</v>
      </c>
      <c r="X46" s="8">
        <v>42313.59</v>
      </c>
      <c r="Y46" s="9">
        <f t="shared" si="17"/>
        <v>26304.227969927466</v>
      </c>
      <c r="Z46" s="9">
        <f t="shared" si="18"/>
        <v>0</v>
      </c>
      <c r="AA46" s="9">
        <f t="shared" si="19"/>
        <v>26304.227969927466</v>
      </c>
      <c r="AB46" s="10"/>
      <c r="AC46" s="24">
        <v>0</v>
      </c>
      <c r="AD46" s="11">
        <v>0</v>
      </c>
      <c r="AE46" s="8">
        <v>0</v>
      </c>
      <c r="AF46" s="9">
        <f t="shared" si="20"/>
        <v>0</v>
      </c>
      <c r="AG46" s="10"/>
      <c r="AH46" s="11">
        <f t="shared" si="21"/>
        <v>68617.817969927462</v>
      </c>
      <c r="AI46" s="8">
        <v>42313.59</v>
      </c>
      <c r="AJ46" s="9">
        <f t="shared" si="23"/>
        <v>26304.227969927466</v>
      </c>
      <c r="AK46" s="10"/>
      <c r="AL46" s="25">
        <f t="shared" si="24"/>
        <v>94382.182030072538</v>
      </c>
      <c r="AM46" s="25">
        <f t="shared" si="25"/>
        <v>58201.34</v>
      </c>
      <c r="AN46" s="25">
        <f t="shared" si="26"/>
        <v>36180.842030072541</v>
      </c>
      <c r="AO46" s="10"/>
      <c r="AP46" s="12">
        <v>158000</v>
      </c>
      <c r="AQ46" s="12" t="str">
        <f t="shared" si="27"/>
        <v xml:space="preserve"> </v>
      </c>
      <c r="AR46" s="12">
        <f t="shared" si="28"/>
        <v>89382.182030072538</v>
      </c>
      <c r="AS46" s="241"/>
      <c r="AT46" s="242"/>
      <c r="AU46" s="241"/>
      <c r="AV46" s="241"/>
      <c r="AW46" s="243"/>
      <c r="AX46" s="242"/>
      <c r="AY46" s="242"/>
      <c r="AZ46" s="241">
        <v>0</v>
      </c>
      <c r="BA46" s="241">
        <v>0</v>
      </c>
      <c r="BB46" s="241">
        <v>0</v>
      </c>
      <c r="BC46" s="241">
        <v>0</v>
      </c>
      <c r="BD46" s="241">
        <v>0</v>
      </c>
      <c r="BE46" s="241">
        <v>0</v>
      </c>
      <c r="BF46" s="241"/>
      <c r="BG46" s="241">
        <v>1</v>
      </c>
      <c r="BH46" s="241">
        <v>0</v>
      </c>
      <c r="BI46" s="241">
        <v>0</v>
      </c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>
        <v>0</v>
      </c>
      <c r="BX46" s="241">
        <v>0</v>
      </c>
      <c r="BY46" s="241">
        <v>0</v>
      </c>
      <c r="BZ46" s="241">
        <v>0</v>
      </c>
      <c r="CA46" s="241">
        <v>0</v>
      </c>
      <c r="CB46" s="242" t="s">
        <v>633</v>
      </c>
      <c r="CC46" s="247">
        <v>42313.59</v>
      </c>
      <c r="CD46" s="247">
        <v>42313.59</v>
      </c>
      <c r="CE46" s="247">
        <v>158000</v>
      </c>
      <c r="CF46" s="247">
        <v>0</v>
      </c>
    </row>
    <row r="47" spans="1:84" x14ac:dyDescent="0.25">
      <c r="A47" s="253" t="s">
        <v>717</v>
      </c>
      <c r="B47" s="254" t="s">
        <v>718</v>
      </c>
      <c r="C47" s="254" t="s">
        <v>642</v>
      </c>
      <c r="D47" s="233"/>
      <c r="E47" s="234">
        <v>26050</v>
      </c>
      <c r="F47" s="235">
        <v>26050</v>
      </c>
      <c r="G47" s="255">
        <f>'Jobs-Ops'!G47</f>
        <v>0</v>
      </c>
      <c r="H47" s="113">
        <f>'Jobs-Ops'!H47</f>
        <v>0</v>
      </c>
      <c r="I47" s="104"/>
      <c r="J47" s="237">
        <f t="shared" si="10"/>
        <v>26050</v>
      </c>
      <c r="K47" s="238"/>
      <c r="L47" s="239"/>
      <c r="M47" s="8">
        <v>22243.15</v>
      </c>
      <c r="N47" s="240">
        <f t="shared" si="11"/>
        <v>22243.15</v>
      </c>
      <c r="O47" s="71"/>
      <c r="P47" s="100"/>
      <c r="Q47" s="9">
        <f t="shared" si="12"/>
        <v>3806.8499999999985</v>
      </c>
      <c r="R47" s="9">
        <f t="shared" si="13"/>
        <v>0</v>
      </c>
      <c r="S47" s="9">
        <f t="shared" si="14"/>
        <v>3806.8499999999985</v>
      </c>
      <c r="T47" s="256"/>
      <c r="U47" s="10"/>
      <c r="V47" s="23">
        <f t="shared" si="15"/>
        <v>0.37304923088681236</v>
      </c>
      <c r="W47" s="11">
        <f t="shared" si="16"/>
        <v>9717.9324646014611</v>
      </c>
      <c r="X47" s="8">
        <v>8297.7900000000009</v>
      </c>
      <c r="Y47" s="9">
        <f t="shared" si="17"/>
        <v>1420.1424646014602</v>
      </c>
      <c r="Z47" s="9">
        <f t="shared" si="18"/>
        <v>0</v>
      </c>
      <c r="AA47" s="9">
        <f t="shared" si="19"/>
        <v>1420.1424646014602</v>
      </c>
      <c r="AB47" s="10"/>
      <c r="AC47" s="24">
        <v>0</v>
      </c>
      <c r="AD47" s="11">
        <v>0</v>
      </c>
      <c r="AE47" s="8">
        <v>0</v>
      </c>
      <c r="AF47" s="9">
        <f t="shared" si="20"/>
        <v>0</v>
      </c>
      <c r="AG47" s="10"/>
      <c r="AH47" s="11">
        <f t="shared" si="21"/>
        <v>9717.9324646014611</v>
      </c>
      <c r="AI47" s="8">
        <v>8297.7900000000009</v>
      </c>
      <c r="AJ47" s="9">
        <f t="shared" si="23"/>
        <v>1420.1424646014602</v>
      </c>
      <c r="AK47" s="10"/>
      <c r="AL47" s="25">
        <f t="shared" si="24"/>
        <v>16332.067535398539</v>
      </c>
      <c r="AM47" s="25">
        <f t="shared" si="25"/>
        <v>13945.36</v>
      </c>
      <c r="AN47" s="25">
        <f t="shared" si="26"/>
        <v>2386.7075353985383</v>
      </c>
      <c r="AO47" s="10"/>
      <c r="AP47" s="12">
        <v>23050</v>
      </c>
      <c r="AQ47" s="12" t="str">
        <f t="shared" si="27"/>
        <v xml:space="preserve"> </v>
      </c>
      <c r="AR47" s="12">
        <f t="shared" si="28"/>
        <v>13332.067535398539</v>
      </c>
      <c r="AS47" s="241"/>
      <c r="AT47" s="242"/>
      <c r="AU47" s="241"/>
      <c r="AV47" s="241"/>
      <c r="AW47" s="243"/>
      <c r="AX47" s="242"/>
      <c r="AY47" s="242"/>
      <c r="AZ47" s="241">
        <v>0</v>
      </c>
      <c r="BA47" s="241">
        <v>0</v>
      </c>
      <c r="BB47" s="241">
        <v>0</v>
      </c>
      <c r="BC47" s="241">
        <v>0</v>
      </c>
      <c r="BD47" s="241">
        <v>0</v>
      </c>
      <c r="BE47" s="241">
        <v>0</v>
      </c>
      <c r="BF47" s="241"/>
      <c r="BG47" s="241">
        <v>1</v>
      </c>
      <c r="BH47" s="241">
        <v>0</v>
      </c>
      <c r="BI47" s="241">
        <v>0</v>
      </c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>
        <v>0</v>
      </c>
      <c r="BX47" s="241">
        <v>0</v>
      </c>
      <c r="BY47" s="241">
        <v>0</v>
      </c>
      <c r="BZ47" s="241">
        <v>0</v>
      </c>
      <c r="CA47" s="241">
        <v>0</v>
      </c>
      <c r="CB47" s="242" t="s">
        <v>633</v>
      </c>
      <c r="CC47" s="247">
        <v>8297.7900000000009</v>
      </c>
      <c r="CD47" s="247">
        <v>8297.7900000000009</v>
      </c>
      <c r="CE47" s="247">
        <v>23050</v>
      </c>
      <c r="CF47" s="247">
        <v>0</v>
      </c>
    </row>
    <row r="48" spans="1:84" x14ac:dyDescent="0.25">
      <c r="A48" s="253" t="s">
        <v>719</v>
      </c>
      <c r="B48" s="254" t="s">
        <v>720</v>
      </c>
      <c r="C48" s="254" t="s">
        <v>642</v>
      </c>
      <c r="D48" s="233"/>
      <c r="E48" s="234">
        <v>127000</v>
      </c>
      <c r="F48" s="235">
        <v>127000</v>
      </c>
      <c r="G48" s="255">
        <f>'Jobs-Ops'!G48</f>
        <v>0</v>
      </c>
      <c r="H48" s="113">
        <f>'Jobs-Ops'!H48</f>
        <v>0</v>
      </c>
      <c r="I48" s="104"/>
      <c r="J48" s="237">
        <f t="shared" si="10"/>
        <v>127000</v>
      </c>
      <c r="K48" s="238"/>
      <c r="L48" s="239"/>
      <c r="M48" s="8">
        <v>113080.86</v>
      </c>
      <c r="N48" s="240">
        <f t="shared" si="11"/>
        <v>113080.86</v>
      </c>
      <c r="O48" s="238"/>
      <c r="P48" s="239"/>
      <c r="Q48" s="9">
        <f t="shared" si="12"/>
        <v>13919.14</v>
      </c>
      <c r="R48" s="9">
        <f t="shared" si="13"/>
        <v>0</v>
      </c>
      <c r="S48" s="9">
        <f t="shared" si="14"/>
        <v>13919.14</v>
      </c>
      <c r="T48" s="256"/>
      <c r="U48" s="10"/>
      <c r="V48" s="23">
        <f t="shared" si="15"/>
        <v>0.19848610985095089</v>
      </c>
      <c r="W48" s="11">
        <f t="shared" si="16"/>
        <v>25207.735951070761</v>
      </c>
      <c r="X48" s="8">
        <v>22444.98</v>
      </c>
      <c r="Y48" s="9">
        <f t="shared" si="17"/>
        <v>2762.7559510707615</v>
      </c>
      <c r="Z48" s="9">
        <f t="shared" si="18"/>
        <v>0</v>
      </c>
      <c r="AA48" s="9">
        <f t="shared" si="19"/>
        <v>2762.7559510707615</v>
      </c>
      <c r="AB48" s="10"/>
      <c r="AC48" s="24">
        <v>0</v>
      </c>
      <c r="AD48" s="11">
        <v>0</v>
      </c>
      <c r="AE48" s="8">
        <v>0</v>
      </c>
      <c r="AF48" s="9">
        <f t="shared" si="20"/>
        <v>0</v>
      </c>
      <c r="AG48" s="10"/>
      <c r="AH48" s="11">
        <f t="shared" si="21"/>
        <v>25207.735951070761</v>
      </c>
      <c r="AI48" s="8">
        <v>22444.98</v>
      </c>
      <c r="AJ48" s="9">
        <f t="shared" si="23"/>
        <v>2762.7559510707615</v>
      </c>
      <c r="AK48" s="10"/>
      <c r="AL48" s="25">
        <f t="shared" si="24"/>
        <v>101792.26404892924</v>
      </c>
      <c r="AM48" s="25">
        <f t="shared" si="25"/>
        <v>90635.88</v>
      </c>
      <c r="AN48" s="25">
        <f t="shared" si="26"/>
        <v>11156.384048929238</v>
      </c>
      <c r="AO48" s="10"/>
      <c r="AP48" s="12">
        <v>0</v>
      </c>
      <c r="AQ48" s="12">
        <f t="shared" si="27"/>
        <v>25207.735951070761</v>
      </c>
      <c r="AR48" s="12" t="str">
        <f t="shared" si="28"/>
        <v xml:space="preserve"> </v>
      </c>
      <c r="AS48" s="241"/>
      <c r="AT48" s="242"/>
      <c r="AU48" s="241"/>
      <c r="AV48" s="241"/>
      <c r="AW48" s="243"/>
      <c r="AX48" s="242"/>
      <c r="AY48" s="242"/>
      <c r="AZ48" s="241">
        <v>0</v>
      </c>
      <c r="BA48" s="241">
        <v>0</v>
      </c>
      <c r="BB48" s="241">
        <v>0</v>
      </c>
      <c r="BC48" s="241">
        <v>0</v>
      </c>
      <c r="BD48" s="241">
        <v>0</v>
      </c>
      <c r="BE48" s="241">
        <v>0</v>
      </c>
      <c r="BF48" s="241"/>
      <c r="BG48" s="241">
        <v>1</v>
      </c>
      <c r="BH48" s="241">
        <v>0</v>
      </c>
      <c r="BI48" s="241">
        <v>0</v>
      </c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>
        <v>0</v>
      </c>
      <c r="BX48" s="241">
        <v>0</v>
      </c>
      <c r="BY48" s="241">
        <v>0</v>
      </c>
      <c r="BZ48" s="241">
        <v>0</v>
      </c>
      <c r="CA48" s="241">
        <v>0</v>
      </c>
      <c r="CB48" s="242" t="s">
        <v>633</v>
      </c>
      <c r="CC48" s="247">
        <v>22444.98</v>
      </c>
      <c r="CD48" s="247">
        <v>22444.98</v>
      </c>
      <c r="CE48" s="247">
        <v>0</v>
      </c>
      <c r="CF48" s="247">
        <v>0</v>
      </c>
    </row>
    <row r="49" spans="1:84" x14ac:dyDescent="0.25">
      <c r="A49" s="253" t="s">
        <v>721</v>
      </c>
      <c r="B49" s="254" t="s">
        <v>722</v>
      </c>
      <c r="C49" s="254" t="s">
        <v>642</v>
      </c>
      <c r="D49" s="233"/>
      <c r="E49" s="234">
        <v>73720</v>
      </c>
      <c r="F49" s="235">
        <v>73720</v>
      </c>
      <c r="G49" s="255">
        <f>'Jobs-Ops'!G49</f>
        <v>0</v>
      </c>
      <c r="H49" s="113">
        <f>'Jobs-Ops'!H49</f>
        <v>0</v>
      </c>
      <c r="I49" s="104"/>
      <c r="J49" s="237">
        <f t="shared" si="10"/>
        <v>73720</v>
      </c>
      <c r="K49" s="238"/>
      <c r="L49" s="239"/>
      <c r="M49" s="8">
        <v>55409.63</v>
      </c>
      <c r="N49" s="240">
        <f t="shared" si="11"/>
        <v>55409.63</v>
      </c>
      <c r="O49" s="71"/>
      <c r="P49" s="100"/>
      <c r="Q49" s="9">
        <f t="shared" si="12"/>
        <v>18310.370000000003</v>
      </c>
      <c r="R49" s="9">
        <f t="shared" si="13"/>
        <v>0</v>
      </c>
      <c r="S49" s="9">
        <f t="shared" si="14"/>
        <v>18310.370000000003</v>
      </c>
      <c r="T49" s="256"/>
      <c r="U49" s="10"/>
      <c r="V49" s="23">
        <f t="shared" si="15"/>
        <v>0.49987574362073889</v>
      </c>
      <c r="W49" s="11">
        <f t="shared" si="16"/>
        <v>36850.839819720873</v>
      </c>
      <c r="X49" s="8">
        <v>27697.93</v>
      </c>
      <c r="Y49" s="9">
        <f t="shared" si="17"/>
        <v>9152.9098197208732</v>
      </c>
      <c r="Z49" s="9">
        <f t="shared" si="18"/>
        <v>0</v>
      </c>
      <c r="AA49" s="9">
        <f t="shared" si="19"/>
        <v>9152.9098197208732</v>
      </c>
      <c r="AB49" s="10"/>
      <c r="AC49" s="24">
        <v>0</v>
      </c>
      <c r="AD49" s="11">
        <v>0</v>
      </c>
      <c r="AE49" s="8">
        <v>0</v>
      </c>
      <c r="AF49" s="9">
        <f t="shared" si="20"/>
        <v>0</v>
      </c>
      <c r="AG49" s="10"/>
      <c r="AH49" s="11">
        <f t="shared" si="21"/>
        <v>36850.839819720873</v>
      </c>
      <c r="AI49" s="8">
        <v>27697.93</v>
      </c>
      <c r="AJ49" s="9">
        <f t="shared" si="23"/>
        <v>9152.9098197208732</v>
      </c>
      <c r="AK49" s="10"/>
      <c r="AL49" s="25">
        <f t="shared" si="24"/>
        <v>36869.160180279127</v>
      </c>
      <c r="AM49" s="25">
        <f t="shared" si="25"/>
        <v>27711.699999999997</v>
      </c>
      <c r="AN49" s="25">
        <f t="shared" si="26"/>
        <v>9157.4601802791294</v>
      </c>
      <c r="AO49" s="10"/>
      <c r="AP49" s="12">
        <v>71100</v>
      </c>
      <c r="AQ49" s="12" t="str">
        <f t="shared" si="27"/>
        <v xml:space="preserve"> </v>
      </c>
      <c r="AR49" s="12">
        <f t="shared" si="28"/>
        <v>34249.160180279127</v>
      </c>
      <c r="AS49" s="241"/>
      <c r="AT49" s="242"/>
      <c r="AU49" s="241"/>
      <c r="AV49" s="241"/>
      <c r="AW49" s="243"/>
      <c r="AX49" s="242"/>
      <c r="AY49" s="242"/>
      <c r="AZ49" s="241">
        <v>0</v>
      </c>
      <c r="BA49" s="241">
        <v>0</v>
      </c>
      <c r="BB49" s="241">
        <v>0</v>
      </c>
      <c r="BC49" s="241">
        <v>0</v>
      </c>
      <c r="BD49" s="241">
        <v>0</v>
      </c>
      <c r="BE49" s="241">
        <v>0</v>
      </c>
      <c r="BF49" s="241"/>
      <c r="BG49" s="241">
        <v>1</v>
      </c>
      <c r="BH49" s="241">
        <v>0</v>
      </c>
      <c r="BI49" s="241">
        <v>0</v>
      </c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>
        <v>0</v>
      </c>
      <c r="BX49" s="241">
        <v>0</v>
      </c>
      <c r="BY49" s="241">
        <v>0</v>
      </c>
      <c r="BZ49" s="241">
        <v>0</v>
      </c>
      <c r="CA49" s="241">
        <v>0</v>
      </c>
      <c r="CB49" s="242" t="s">
        <v>633</v>
      </c>
      <c r="CC49" s="247">
        <v>27697.93</v>
      </c>
      <c r="CD49" s="247">
        <v>27697.93</v>
      </c>
      <c r="CE49" s="247">
        <v>71100</v>
      </c>
      <c r="CF49" s="247">
        <v>0</v>
      </c>
    </row>
    <row r="50" spans="1:84" x14ac:dyDescent="0.25">
      <c r="A50" s="253" t="s">
        <v>723</v>
      </c>
      <c r="B50" s="254" t="s">
        <v>724</v>
      </c>
      <c r="C50" s="254" t="s">
        <v>642</v>
      </c>
      <c r="D50" s="233"/>
      <c r="E50" s="234">
        <v>39500</v>
      </c>
      <c r="F50" s="235">
        <v>39500</v>
      </c>
      <c r="G50" s="255">
        <f>'Jobs-Ops'!G50</f>
        <v>0</v>
      </c>
      <c r="H50" s="113">
        <f>'Jobs-Ops'!H50</f>
        <v>0</v>
      </c>
      <c r="I50" s="104"/>
      <c r="J50" s="237">
        <f t="shared" si="10"/>
        <v>39500</v>
      </c>
      <c r="K50" s="238"/>
      <c r="L50" s="239"/>
      <c r="M50" s="8">
        <v>25721.040000000001</v>
      </c>
      <c r="N50" s="240">
        <f t="shared" si="11"/>
        <v>25721.040000000001</v>
      </c>
      <c r="O50" s="71"/>
      <c r="P50" s="100"/>
      <c r="Q50" s="9">
        <f t="shared" si="12"/>
        <v>13778.96</v>
      </c>
      <c r="R50" s="9">
        <f t="shared" si="13"/>
        <v>0</v>
      </c>
      <c r="S50" s="9">
        <f t="shared" si="14"/>
        <v>13778.96</v>
      </c>
      <c r="T50" s="256"/>
      <c r="U50" s="10"/>
      <c r="V50" s="23">
        <f t="shared" si="15"/>
        <v>0.69045341867980459</v>
      </c>
      <c r="W50" s="11">
        <f t="shared" si="16"/>
        <v>27272.910037852282</v>
      </c>
      <c r="X50" s="8">
        <v>17759.18</v>
      </c>
      <c r="Y50" s="9">
        <f t="shared" si="17"/>
        <v>9513.7300378522814</v>
      </c>
      <c r="Z50" s="9">
        <f t="shared" si="18"/>
        <v>0</v>
      </c>
      <c r="AA50" s="9">
        <f t="shared" si="19"/>
        <v>9513.7300378522814</v>
      </c>
      <c r="AB50" s="10"/>
      <c r="AC50" s="24">
        <v>0</v>
      </c>
      <c r="AD50" s="11">
        <v>0</v>
      </c>
      <c r="AE50" s="8">
        <v>0</v>
      </c>
      <c r="AF50" s="9">
        <f t="shared" si="20"/>
        <v>0</v>
      </c>
      <c r="AG50" s="10"/>
      <c r="AH50" s="11">
        <f t="shared" si="21"/>
        <v>27272.910037852282</v>
      </c>
      <c r="AI50" s="8">
        <v>17759.18</v>
      </c>
      <c r="AJ50" s="9">
        <f t="shared" si="23"/>
        <v>9513.7300378522814</v>
      </c>
      <c r="AK50" s="10"/>
      <c r="AL50" s="25">
        <f t="shared" si="24"/>
        <v>12227.089962147718</v>
      </c>
      <c r="AM50" s="25">
        <f t="shared" si="25"/>
        <v>7961.8600000000006</v>
      </c>
      <c r="AN50" s="25">
        <f t="shared" si="26"/>
        <v>4265.2299621477177</v>
      </c>
      <c r="AO50" s="10"/>
      <c r="AP50" s="12">
        <v>34000</v>
      </c>
      <c r="AQ50" s="12" t="str">
        <f t="shared" si="27"/>
        <v xml:space="preserve"> </v>
      </c>
      <c r="AR50" s="12">
        <f t="shared" si="28"/>
        <v>6727.0899621477183</v>
      </c>
      <c r="AS50" s="241"/>
      <c r="AT50" s="242"/>
      <c r="AU50" s="241"/>
      <c r="AV50" s="241"/>
      <c r="AW50" s="243"/>
      <c r="AX50" s="242"/>
      <c r="AY50" s="242"/>
      <c r="AZ50" s="241">
        <v>0</v>
      </c>
      <c r="BA50" s="241">
        <v>0</v>
      </c>
      <c r="BB50" s="241">
        <v>0</v>
      </c>
      <c r="BC50" s="241">
        <v>0</v>
      </c>
      <c r="BD50" s="241">
        <v>0</v>
      </c>
      <c r="BE50" s="241">
        <v>0</v>
      </c>
      <c r="BF50" s="241"/>
      <c r="BG50" s="241">
        <v>1</v>
      </c>
      <c r="BH50" s="241">
        <v>0</v>
      </c>
      <c r="BI50" s="241">
        <v>0</v>
      </c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>
        <v>0</v>
      </c>
      <c r="BX50" s="241">
        <v>0</v>
      </c>
      <c r="BY50" s="241">
        <v>0</v>
      </c>
      <c r="BZ50" s="241">
        <v>0</v>
      </c>
      <c r="CA50" s="241">
        <v>0</v>
      </c>
      <c r="CB50" s="242" t="s">
        <v>633</v>
      </c>
      <c r="CC50" s="247">
        <v>17759.18</v>
      </c>
      <c r="CD50" s="247">
        <v>17759.18</v>
      </c>
      <c r="CE50" s="247">
        <v>34000</v>
      </c>
      <c r="CF50" s="247">
        <v>0</v>
      </c>
    </row>
    <row r="51" spans="1:84" x14ac:dyDescent="0.25">
      <c r="A51" s="253" t="s">
        <v>725</v>
      </c>
      <c r="B51" s="254" t="s">
        <v>726</v>
      </c>
      <c r="C51" s="254" t="s">
        <v>642</v>
      </c>
      <c r="D51" s="233"/>
      <c r="E51" s="234">
        <v>284781</v>
      </c>
      <c r="F51" s="235">
        <v>284781</v>
      </c>
      <c r="G51" s="255">
        <f>'Jobs-Ops'!G51</f>
        <v>0</v>
      </c>
      <c r="H51" s="113">
        <f>'Jobs-Ops'!H51</f>
        <v>0</v>
      </c>
      <c r="I51" s="104"/>
      <c r="J51" s="237">
        <f t="shared" si="10"/>
        <v>284781</v>
      </c>
      <c r="K51" s="238"/>
      <c r="L51" s="239"/>
      <c r="M51" s="8">
        <v>189085.75</v>
      </c>
      <c r="N51" s="240">
        <f t="shared" si="11"/>
        <v>189085.75</v>
      </c>
      <c r="O51" s="71"/>
      <c r="P51" s="100"/>
      <c r="Q51" s="9">
        <f t="shared" si="12"/>
        <v>95695.25</v>
      </c>
      <c r="R51" s="9">
        <f t="shared" si="13"/>
        <v>0</v>
      </c>
      <c r="S51" s="9">
        <f t="shared" si="14"/>
        <v>95695.25</v>
      </c>
      <c r="T51" s="256"/>
      <c r="U51" s="10"/>
      <c r="V51" s="23">
        <f t="shared" si="15"/>
        <v>0.1909401422370538</v>
      </c>
      <c r="W51" s="11">
        <f t="shared" si="16"/>
        <v>54376.124646410419</v>
      </c>
      <c r="X51" s="8">
        <v>36104.06</v>
      </c>
      <c r="Y51" s="9">
        <f t="shared" si="17"/>
        <v>18272.064646410421</v>
      </c>
      <c r="Z51" s="9">
        <f t="shared" si="18"/>
        <v>0</v>
      </c>
      <c r="AA51" s="9">
        <f t="shared" si="19"/>
        <v>18272.064646410421</v>
      </c>
      <c r="AB51" s="10"/>
      <c r="AC51" s="24">
        <v>0</v>
      </c>
      <c r="AD51" s="11">
        <v>0</v>
      </c>
      <c r="AE51" s="8">
        <v>0</v>
      </c>
      <c r="AF51" s="9">
        <f t="shared" si="20"/>
        <v>0</v>
      </c>
      <c r="AG51" s="10"/>
      <c r="AH51" s="11">
        <f t="shared" si="21"/>
        <v>54376.124646410419</v>
      </c>
      <c r="AI51" s="8">
        <v>36104.06</v>
      </c>
      <c r="AJ51" s="9">
        <f t="shared" si="23"/>
        <v>18272.064646410421</v>
      </c>
      <c r="AK51" s="10"/>
      <c r="AL51" s="25">
        <f t="shared" si="24"/>
        <v>230404.8753535896</v>
      </c>
      <c r="AM51" s="25">
        <f t="shared" si="25"/>
        <v>152981.69</v>
      </c>
      <c r="AN51" s="25">
        <f t="shared" si="26"/>
        <v>77423.185353589579</v>
      </c>
      <c r="AO51" s="10"/>
      <c r="AP51" s="12">
        <v>50000</v>
      </c>
      <c r="AQ51" s="12">
        <f t="shared" si="27"/>
        <v>4376.1246464104188</v>
      </c>
      <c r="AR51" s="12" t="str">
        <f t="shared" si="28"/>
        <v xml:space="preserve"> </v>
      </c>
      <c r="AS51" s="241"/>
      <c r="AT51" s="242"/>
      <c r="AU51" s="241"/>
      <c r="AV51" s="241"/>
      <c r="AW51" s="243"/>
      <c r="AX51" s="242"/>
      <c r="AY51" s="242"/>
      <c r="AZ51" s="241">
        <v>0</v>
      </c>
      <c r="BA51" s="241">
        <v>0</v>
      </c>
      <c r="BB51" s="241">
        <v>0</v>
      </c>
      <c r="BC51" s="241">
        <v>0</v>
      </c>
      <c r="BD51" s="241">
        <v>0</v>
      </c>
      <c r="BE51" s="241">
        <v>0</v>
      </c>
      <c r="BF51" s="241"/>
      <c r="BG51" s="241">
        <v>1</v>
      </c>
      <c r="BH51" s="241">
        <v>0</v>
      </c>
      <c r="BI51" s="241">
        <v>0</v>
      </c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>
        <v>0</v>
      </c>
      <c r="BX51" s="241">
        <v>0</v>
      </c>
      <c r="BY51" s="241">
        <v>0</v>
      </c>
      <c r="BZ51" s="241">
        <v>0</v>
      </c>
      <c r="CA51" s="241">
        <v>0</v>
      </c>
      <c r="CB51" s="242" t="s">
        <v>633</v>
      </c>
      <c r="CC51" s="247">
        <v>36104.06</v>
      </c>
      <c r="CD51" s="247">
        <v>36104.06</v>
      </c>
      <c r="CE51" s="247">
        <v>50000</v>
      </c>
      <c r="CF51" s="247">
        <v>0</v>
      </c>
    </row>
    <row r="52" spans="1:84" x14ac:dyDescent="0.25">
      <c r="A52" s="253" t="s">
        <v>727</v>
      </c>
      <c r="B52" s="254" t="s">
        <v>728</v>
      </c>
      <c r="C52" s="254" t="s">
        <v>642</v>
      </c>
      <c r="D52" s="233"/>
      <c r="E52" s="234">
        <v>2806283</v>
      </c>
      <c r="F52" s="235">
        <v>2806283</v>
      </c>
      <c r="G52" s="255">
        <f>'Jobs-Ops'!G52</f>
        <v>0</v>
      </c>
      <c r="H52" s="113">
        <f>'Jobs-Ops'!H52</f>
        <v>0</v>
      </c>
      <c r="I52" s="104"/>
      <c r="J52" s="237">
        <f t="shared" si="10"/>
        <v>2806283</v>
      </c>
      <c r="K52" s="238"/>
      <c r="L52" s="239"/>
      <c r="M52" s="8">
        <v>4415337.29</v>
      </c>
      <c r="N52" s="240">
        <f t="shared" si="11"/>
        <v>4415337.29</v>
      </c>
      <c r="O52" s="71"/>
      <c r="P52" s="100"/>
      <c r="Q52" s="9">
        <f t="shared" si="12"/>
        <v>-1609054.29</v>
      </c>
      <c r="R52" s="9">
        <f t="shared" si="13"/>
        <v>0</v>
      </c>
      <c r="S52" s="9">
        <f t="shared" si="14"/>
        <v>-1609054.29</v>
      </c>
      <c r="T52" s="256"/>
      <c r="U52" s="10"/>
      <c r="V52" s="23">
        <f t="shared" si="15"/>
        <v>8.8222399426250861E-2</v>
      </c>
      <c r="W52" s="11">
        <f t="shared" si="16"/>
        <v>389531.65</v>
      </c>
      <c r="X52" s="8">
        <v>389531.65</v>
      </c>
      <c r="Y52" s="9">
        <f t="shared" si="17"/>
        <v>-1609054.29</v>
      </c>
      <c r="Z52" s="9">
        <f t="shared" si="18"/>
        <v>0</v>
      </c>
      <c r="AA52" s="9">
        <f t="shared" si="19"/>
        <v>-1609054.29</v>
      </c>
      <c r="AB52" s="10"/>
      <c r="AC52" s="24">
        <v>0</v>
      </c>
      <c r="AD52" s="11">
        <v>0</v>
      </c>
      <c r="AE52" s="8">
        <v>0</v>
      </c>
      <c r="AF52" s="9">
        <f t="shared" si="20"/>
        <v>0</v>
      </c>
      <c r="AG52" s="10"/>
      <c r="AH52" s="11">
        <f t="shared" si="21"/>
        <v>389531.65</v>
      </c>
      <c r="AI52" s="8">
        <v>389531.65</v>
      </c>
      <c r="AJ52" s="9">
        <f t="shared" si="23"/>
        <v>-1609054.29</v>
      </c>
      <c r="AK52" s="10"/>
      <c r="AL52" s="25">
        <f t="shared" si="24"/>
        <v>2416751.35</v>
      </c>
      <c r="AM52" s="25">
        <f t="shared" si="25"/>
        <v>4025805.64</v>
      </c>
      <c r="AN52" s="25">
        <f t="shared" si="26"/>
        <v>0</v>
      </c>
      <c r="AO52" s="10"/>
      <c r="AP52" s="12">
        <v>216500</v>
      </c>
      <c r="AQ52" s="12">
        <f t="shared" si="27"/>
        <v>173031.65000000002</v>
      </c>
      <c r="AR52" s="12" t="str">
        <f t="shared" si="28"/>
        <v xml:space="preserve"> </v>
      </c>
      <c r="AS52" s="241"/>
      <c r="AT52" s="242"/>
      <c r="AU52" s="241"/>
      <c r="AV52" s="241"/>
      <c r="AW52" s="243"/>
      <c r="AX52" s="242"/>
      <c r="AY52" s="242"/>
      <c r="AZ52" s="241">
        <v>0</v>
      </c>
      <c r="BA52" s="241">
        <v>0</v>
      </c>
      <c r="BB52" s="241">
        <v>0</v>
      </c>
      <c r="BC52" s="241">
        <v>0</v>
      </c>
      <c r="BD52" s="241">
        <v>0</v>
      </c>
      <c r="BE52" s="241">
        <v>0</v>
      </c>
      <c r="BF52" s="241"/>
      <c r="BG52" s="241">
        <v>1</v>
      </c>
      <c r="BH52" s="241">
        <v>0</v>
      </c>
      <c r="BI52" s="241">
        <v>0</v>
      </c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>
        <v>0</v>
      </c>
      <c r="BX52" s="241">
        <v>0</v>
      </c>
      <c r="BY52" s="241">
        <v>0</v>
      </c>
      <c r="BZ52" s="241">
        <v>0</v>
      </c>
      <c r="CA52" s="241">
        <v>0</v>
      </c>
      <c r="CB52" s="242" t="s">
        <v>633</v>
      </c>
      <c r="CC52" s="247">
        <v>389531.65</v>
      </c>
      <c r="CD52" s="247">
        <v>389531.65</v>
      </c>
      <c r="CE52" s="247">
        <v>216500</v>
      </c>
      <c r="CF52" s="247">
        <v>0</v>
      </c>
    </row>
    <row r="53" spans="1:84" x14ac:dyDescent="0.25">
      <c r="A53" s="253" t="s">
        <v>729</v>
      </c>
      <c r="B53" s="254" t="s">
        <v>730</v>
      </c>
      <c r="C53" s="254" t="s">
        <v>642</v>
      </c>
      <c r="D53" s="233"/>
      <c r="E53" s="234">
        <v>53600</v>
      </c>
      <c r="F53" s="235">
        <v>53600</v>
      </c>
      <c r="G53" s="255">
        <f>'Jobs-Ops'!G53</f>
        <v>0</v>
      </c>
      <c r="H53" s="113">
        <f>'Jobs-Ops'!H53</f>
        <v>0</v>
      </c>
      <c r="I53" s="104"/>
      <c r="J53" s="237">
        <f t="shared" si="10"/>
        <v>53600</v>
      </c>
      <c r="K53" s="238"/>
      <c r="L53" s="239"/>
      <c r="M53" s="8">
        <v>35373.64</v>
      </c>
      <c r="N53" s="240">
        <f t="shared" si="11"/>
        <v>35373.64</v>
      </c>
      <c r="O53" s="71"/>
      <c r="P53" s="100"/>
      <c r="Q53" s="9">
        <f t="shared" si="12"/>
        <v>18226.36</v>
      </c>
      <c r="R53" s="9">
        <f t="shared" si="13"/>
        <v>0</v>
      </c>
      <c r="S53" s="9">
        <f t="shared" si="14"/>
        <v>18226.36</v>
      </c>
      <c r="T53" s="256"/>
      <c r="U53" s="10"/>
      <c r="V53" s="23">
        <f t="shared" si="15"/>
        <v>0.10651490771093956</v>
      </c>
      <c r="W53" s="11">
        <f t="shared" si="16"/>
        <v>5709.1990533063608</v>
      </c>
      <c r="X53" s="8">
        <v>3767.82</v>
      </c>
      <c r="Y53" s="9">
        <f t="shared" si="17"/>
        <v>1941.3790533063607</v>
      </c>
      <c r="Z53" s="9">
        <f t="shared" si="18"/>
        <v>0</v>
      </c>
      <c r="AA53" s="9">
        <f t="shared" si="19"/>
        <v>1941.3790533063607</v>
      </c>
      <c r="AB53" s="10"/>
      <c r="AC53" s="24">
        <v>0</v>
      </c>
      <c r="AD53" s="11">
        <v>0</v>
      </c>
      <c r="AE53" s="8">
        <v>0</v>
      </c>
      <c r="AF53" s="9">
        <f t="shared" si="20"/>
        <v>0</v>
      </c>
      <c r="AG53" s="10"/>
      <c r="AH53" s="11">
        <f t="shared" si="21"/>
        <v>5709.1990533063608</v>
      </c>
      <c r="AI53" s="8">
        <v>3767.82</v>
      </c>
      <c r="AJ53" s="9">
        <f t="shared" si="23"/>
        <v>1941.3790533063607</v>
      </c>
      <c r="AK53" s="10"/>
      <c r="AL53" s="25">
        <f t="shared" si="24"/>
        <v>47890.800946693642</v>
      </c>
      <c r="AM53" s="25">
        <f t="shared" si="25"/>
        <v>31605.82</v>
      </c>
      <c r="AN53" s="25">
        <f t="shared" si="26"/>
        <v>16284.98094669364</v>
      </c>
      <c r="AO53" s="10"/>
      <c r="AP53" s="12">
        <v>0</v>
      </c>
      <c r="AQ53" s="12">
        <f t="shared" si="27"/>
        <v>5709.1990533063608</v>
      </c>
      <c r="AR53" s="12" t="str">
        <f t="shared" si="28"/>
        <v xml:space="preserve"> </v>
      </c>
      <c r="AS53" s="241"/>
      <c r="AT53" s="242"/>
      <c r="AU53" s="241"/>
      <c r="AV53" s="241"/>
      <c r="AW53" s="243"/>
      <c r="AX53" s="242"/>
      <c r="AY53" s="242"/>
      <c r="AZ53" s="241">
        <v>0</v>
      </c>
      <c r="BA53" s="241">
        <v>0</v>
      </c>
      <c r="BB53" s="241">
        <v>0</v>
      </c>
      <c r="BC53" s="241">
        <v>0</v>
      </c>
      <c r="BD53" s="241">
        <v>0</v>
      </c>
      <c r="BE53" s="241">
        <v>0</v>
      </c>
      <c r="BF53" s="241"/>
      <c r="BG53" s="241">
        <v>1</v>
      </c>
      <c r="BH53" s="241">
        <v>0</v>
      </c>
      <c r="BI53" s="241">
        <v>0</v>
      </c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>
        <v>0</v>
      </c>
      <c r="BX53" s="241">
        <v>0</v>
      </c>
      <c r="BY53" s="241">
        <v>0</v>
      </c>
      <c r="BZ53" s="241">
        <v>0</v>
      </c>
      <c r="CA53" s="241">
        <v>0</v>
      </c>
      <c r="CB53" s="242" t="s">
        <v>633</v>
      </c>
      <c r="CC53" s="247">
        <v>3767.82</v>
      </c>
      <c r="CD53" s="247">
        <v>3767.82</v>
      </c>
      <c r="CE53" s="247">
        <v>0</v>
      </c>
      <c r="CF53" s="247">
        <v>0</v>
      </c>
    </row>
    <row r="54" spans="1:84" x14ac:dyDescent="0.25">
      <c r="A54" s="253" t="s">
        <v>731</v>
      </c>
      <c r="B54" s="254" t="s">
        <v>732</v>
      </c>
      <c r="C54" s="254" t="s">
        <v>642</v>
      </c>
      <c r="D54" s="233"/>
      <c r="E54" s="234">
        <v>1295000</v>
      </c>
      <c r="F54" s="235">
        <v>1295000</v>
      </c>
      <c r="G54" s="255">
        <f>'Jobs-Ops'!G54</f>
        <v>0</v>
      </c>
      <c r="H54" s="113">
        <f>'Jobs-Ops'!H54</f>
        <v>0</v>
      </c>
      <c r="I54" s="104"/>
      <c r="J54" s="237">
        <f t="shared" si="10"/>
        <v>1295000</v>
      </c>
      <c r="K54" s="238"/>
      <c r="L54" s="239"/>
      <c r="M54" s="8">
        <v>1129629.68</v>
      </c>
      <c r="N54" s="240">
        <f t="shared" si="11"/>
        <v>1129629.68</v>
      </c>
      <c r="O54" s="71"/>
      <c r="P54" s="100"/>
      <c r="Q54" s="9">
        <f t="shared" si="12"/>
        <v>165370.32000000007</v>
      </c>
      <c r="R54" s="9">
        <f t="shared" si="13"/>
        <v>0</v>
      </c>
      <c r="S54" s="9">
        <f t="shared" si="14"/>
        <v>165370.32000000007</v>
      </c>
      <c r="T54" s="256"/>
      <c r="U54" s="10"/>
      <c r="V54" s="23">
        <f t="shared" si="15"/>
        <v>4.4793998330497124E-2</v>
      </c>
      <c r="W54" s="11">
        <f t="shared" si="16"/>
        <v>50600.63</v>
      </c>
      <c r="X54" s="8">
        <v>50600.63</v>
      </c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>
        <v>0</v>
      </c>
      <c r="AD54" s="11">
        <v>0</v>
      </c>
      <c r="AE54" s="8">
        <v>0</v>
      </c>
      <c r="AF54" s="9">
        <f t="shared" si="20"/>
        <v>0</v>
      </c>
      <c r="AG54" s="10"/>
      <c r="AH54" s="11">
        <f t="shared" si="21"/>
        <v>50600.63</v>
      </c>
      <c r="AI54" s="8">
        <v>50600.63</v>
      </c>
      <c r="AJ54" s="9">
        <f t="shared" si="23"/>
        <v>0</v>
      </c>
      <c r="AK54" s="10"/>
      <c r="AL54" s="25">
        <f t="shared" si="24"/>
        <v>1244399.3700000001</v>
      </c>
      <c r="AM54" s="25">
        <f t="shared" si="25"/>
        <v>1079029.05</v>
      </c>
      <c r="AN54" s="25">
        <f t="shared" si="26"/>
        <v>165370.32000000007</v>
      </c>
      <c r="AO54" s="10"/>
      <c r="AP54" s="12">
        <v>0</v>
      </c>
      <c r="AQ54" s="12">
        <f t="shared" si="27"/>
        <v>50600.63</v>
      </c>
      <c r="AR54" s="12" t="str">
        <f t="shared" si="28"/>
        <v xml:space="preserve"> </v>
      </c>
      <c r="AS54" s="241"/>
      <c r="AT54" s="242"/>
      <c r="AU54" s="241"/>
      <c r="AV54" s="241"/>
      <c r="AW54" s="243"/>
      <c r="AX54" s="242"/>
      <c r="AY54" s="242"/>
      <c r="AZ54" s="241">
        <v>0</v>
      </c>
      <c r="BA54" s="241">
        <v>0</v>
      </c>
      <c r="BB54" s="241">
        <v>0</v>
      </c>
      <c r="BC54" s="241">
        <v>0</v>
      </c>
      <c r="BD54" s="241">
        <v>0</v>
      </c>
      <c r="BE54" s="241">
        <v>0</v>
      </c>
      <c r="BF54" s="241"/>
      <c r="BG54" s="241">
        <v>1</v>
      </c>
      <c r="BH54" s="241">
        <v>0</v>
      </c>
      <c r="BI54" s="241">
        <v>0</v>
      </c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>
        <v>0</v>
      </c>
      <c r="BX54" s="241">
        <v>0</v>
      </c>
      <c r="BY54" s="241">
        <v>0</v>
      </c>
      <c r="BZ54" s="241">
        <v>0</v>
      </c>
      <c r="CA54" s="241">
        <v>0</v>
      </c>
      <c r="CB54" s="242" t="s">
        <v>633</v>
      </c>
      <c r="CC54" s="247">
        <v>50600.63</v>
      </c>
      <c r="CD54" s="247">
        <v>50600.63</v>
      </c>
      <c r="CE54" s="247">
        <v>0</v>
      </c>
      <c r="CF54" s="247">
        <v>0</v>
      </c>
    </row>
    <row r="55" spans="1:84" x14ac:dyDescent="0.25">
      <c r="A55" s="253" t="s">
        <v>733</v>
      </c>
      <c r="B55" s="254" t="s">
        <v>734</v>
      </c>
      <c r="C55" s="254" t="s">
        <v>642</v>
      </c>
      <c r="D55" s="233"/>
      <c r="E55" s="234">
        <v>129000</v>
      </c>
      <c r="F55" s="235">
        <v>129000</v>
      </c>
      <c r="G55" s="255">
        <f>'Jobs-Ops'!G55</f>
        <v>0</v>
      </c>
      <c r="H55" s="113">
        <f>'Jobs-Ops'!H55</f>
        <v>0</v>
      </c>
      <c r="I55" s="104"/>
      <c r="J55" s="237">
        <f t="shared" si="10"/>
        <v>129000</v>
      </c>
      <c r="K55" s="238"/>
      <c r="L55" s="239"/>
      <c r="M55" s="8">
        <v>97782.56</v>
      </c>
      <c r="N55" s="240">
        <f t="shared" si="11"/>
        <v>97782.56</v>
      </c>
      <c r="O55" s="71"/>
      <c r="P55" s="100"/>
      <c r="Q55" s="9">
        <f t="shared" si="12"/>
        <v>31217.440000000002</v>
      </c>
      <c r="R55" s="9">
        <f t="shared" si="13"/>
        <v>0</v>
      </c>
      <c r="S55" s="9">
        <f t="shared" si="14"/>
        <v>31217.440000000002</v>
      </c>
      <c r="T55" s="256"/>
      <c r="U55" s="10"/>
      <c r="V55" s="23">
        <f t="shared" si="15"/>
        <v>0.3863728869442567</v>
      </c>
      <c r="W55" s="11">
        <f t="shared" si="16"/>
        <v>49842.102415809117</v>
      </c>
      <c r="X55" s="8">
        <v>37780.53</v>
      </c>
      <c r="Y55" s="9">
        <f t="shared" si="17"/>
        <v>12061.572415809118</v>
      </c>
      <c r="Z55" s="9">
        <f t="shared" si="18"/>
        <v>0</v>
      </c>
      <c r="AA55" s="9">
        <f t="shared" si="19"/>
        <v>12061.572415809118</v>
      </c>
      <c r="AB55" s="10"/>
      <c r="AC55" s="24">
        <v>0</v>
      </c>
      <c r="AD55" s="11">
        <v>0</v>
      </c>
      <c r="AE55" s="8">
        <v>0</v>
      </c>
      <c r="AF55" s="9">
        <f t="shared" si="20"/>
        <v>0</v>
      </c>
      <c r="AG55" s="10"/>
      <c r="AH55" s="11">
        <f t="shared" si="21"/>
        <v>49842.102415809117</v>
      </c>
      <c r="AI55" s="8">
        <v>37780.53</v>
      </c>
      <c r="AJ55" s="9">
        <f t="shared" si="23"/>
        <v>12061.572415809118</v>
      </c>
      <c r="AK55" s="10"/>
      <c r="AL55" s="25">
        <f t="shared" si="24"/>
        <v>79157.897584190883</v>
      </c>
      <c r="AM55" s="25">
        <f t="shared" si="25"/>
        <v>60002.03</v>
      </c>
      <c r="AN55" s="25">
        <f t="shared" si="26"/>
        <v>19155.867584190884</v>
      </c>
      <c r="AO55" s="10"/>
      <c r="AP55" s="12">
        <v>124000</v>
      </c>
      <c r="AQ55" s="12" t="str">
        <f t="shared" si="27"/>
        <v xml:space="preserve"> </v>
      </c>
      <c r="AR55" s="12">
        <f t="shared" si="28"/>
        <v>74157.897584190883</v>
      </c>
      <c r="AS55" s="241"/>
      <c r="AT55" s="242"/>
      <c r="AU55" s="241"/>
      <c r="AV55" s="241"/>
      <c r="AW55" s="243"/>
      <c r="AX55" s="242"/>
      <c r="AY55" s="242"/>
      <c r="AZ55" s="241">
        <v>0</v>
      </c>
      <c r="BA55" s="241">
        <v>0</v>
      </c>
      <c r="BB55" s="241">
        <v>0</v>
      </c>
      <c r="BC55" s="241">
        <v>0</v>
      </c>
      <c r="BD55" s="241">
        <v>0</v>
      </c>
      <c r="BE55" s="241">
        <v>0</v>
      </c>
      <c r="BF55" s="241"/>
      <c r="BG55" s="241">
        <v>1</v>
      </c>
      <c r="BH55" s="241">
        <v>0</v>
      </c>
      <c r="BI55" s="241">
        <v>0</v>
      </c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>
        <v>0</v>
      </c>
      <c r="BX55" s="241">
        <v>0</v>
      </c>
      <c r="BY55" s="241">
        <v>0</v>
      </c>
      <c r="BZ55" s="241">
        <v>0</v>
      </c>
      <c r="CA55" s="241">
        <v>0</v>
      </c>
      <c r="CB55" s="242" t="s">
        <v>633</v>
      </c>
      <c r="CC55" s="247">
        <v>37780.53</v>
      </c>
      <c r="CD55" s="247">
        <v>37780.53</v>
      </c>
      <c r="CE55" s="247">
        <v>124000</v>
      </c>
      <c r="CF55" s="247">
        <v>0</v>
      </c>
    </row>
    <row r="56" spans="1:84" x14ac:dyDescent="0.25">
      <c r="A56" s="253" t="s">
        <v>735</v>
      </c>
      <c r="B56" s="254" t="s">
        <v>736</v>
      </c>
      <c r="C56" s="254" t="s">
        <v>642</v>
      </c>
      <c r="D56" s="233"/>
      <c r="E56" s="234">
        <v>872500</v>
      </c>
      <c r="F56" s="235">
        <v>872500</v>
      </c>
      <c r="G56" s="255">
        <f>'Jobs-Ops'!G56</f>
        <v>0</v>
      </c>
      <c r="H56" s="113">
        <f>'Jobs-Ops'!H56</f>
        <v>0</v>
      </c>
      <c r="I56" s="104"/>
      <c r="J56" s="237">
        <f t="shared" si="10"/>
        <v>872500</v>
      </c>
      <c r="K56" s="238"/>
      <c r="L56" s="239"/>
      <c r="M56" s="8">
        <v>692690.12</v>
      </c>
      <c r="N56" s="240">
        <f t="shared" si="11"/>
        <v>692690.12</v>
      </c>
      <c r="O56" s="71"/>
      <c r="P56" s="100"/>
      <c r="Q56" s="9">
        <f t="shared" si="12"/>
        <v>179809.88</v>
      </c>
      <c r="R56" s="9">
        <f t="shared" si="13"/>
        <v>0</v>
      </c>
      <c r="S56" s="9">
        <f t="shared" si="14"/>
        <v>179809.88</v>
      </c>
      <c r="T56" s="256"/>
      <c r="U56" s="10"/>
      <c r="V56" s="23">
        <f t="shared" si="15"/>
        <v>5.5733796232000539E-2</v>
      </c>
      <c r="W56" s="11">
        <f t="shared" si="16"/>
        <v>38606.25</v>
      </c>
      <c r="X56" s="8">
        <v>38606.25</v>
      </c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>
        <v>0</v>
      </c>
      <c r="AD56" s="11">
        <v>0</v>
      </c>
      <c r="AE56" s="8">
        <v>0</v>
      </c>
      <c r="AF56" s="9">
        <f t="shared" si="20"/>
        <v>0</v>
      </c>
      <c r="AG56" s="10"/>
      <c r="AH56" s="11">
        <f t="shared" si="21"/>
        <v>38606.25</v>
      </c>
      <c r="AI56" s="8">
        <v>38606.25</v>
      </c>
      <c r="AJ56" s="9">
        <f t="shared" si="23"/>
        <v>0</v>
      </c>
      <c r="AK56" s="10"/>
      <c r="AL56" s="25">
        <f t="shared" si="24"/>
        <v>833893.75</v>
      </c>
      <c r="AM56" s="25">
        <f t="shared" si="25"/>
        <v>654083.87</v>
      </c>
      <c r="AN56" s="25">
        <f t="shared" si="26"/>
        <v>179809.88</v>
      </c>
      <c r="AO56" s="10"/>
      <c r="AP56" s="12">
        <v>0</v>
      </c>
      <c r="AQ56" s="12">
        <f t="shared" si="27"/>
        <v>38606.25</v>
      </c>
      <c r="AR56" s="12" t="str">
        <f t="shared" si="28"/>
        <v xml:space="preserve"> </v>
      </c>
      <c r="AS56" s="241"/>
      <c r="AT56" s="242"/>
      <c r="AU56" s="241"/>
      <c r="AV56" s="241"/>
      <c r="AW56" s="243"/>
      <c r="AX56" s="242"/>
      <c r="AY56" s="242"/>
      <c r="AZ56" s="241">
        <v>0</v>
      </c>
      <c r="BA56" s="241">
        <v>0</v>
      </c>
      <c r="BB56" s="241">
        <v>0</v>
      </c>
      <c r="BC56" s="241">
        <v>0</v>
      </c>
      <c r="BD56" s="241">
        <v>0</v>
      </c>
      <c r="BE56" s="241">
        <v>0</v>
      </c>
      <c r="BF56" s="241"/>
      <c r="BG56" s="241">
        <v>1</v>
      </c>
      <c r="BH56" s="241">
        <v>0</v>
      </c>
      <c r="BI56" s="241">
        <v>0</v>
      </c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>
        <v>0</v>
      </c>
      <c r="BX56" s="241">
        <v>0</v>
      </c>
      <c r="BY56" s="241">
        <v>0</v>
      </c>
      <c r="BZ56" s="241">
        <v>0</v>
      </c>
      <c r="CA56" s="241">
        <v>0</v>
      </c>
      <c r="CB56" s="242" t="s">
        <v>633</v>
      </c>
      <c r="CC56" s="247">
        <v>38606.25</v>
      </c>
      <c r="CD56" s="247">
        <v>38606.25</v>
      </c>
      <c r="CE56" s="247">
        <v>0</v>
      </c>
      <c r="CF56" s="247">
        <v>0</v>
      </c>
    </row>
    <row r="57" spans="1:84" x14ac:dyDescent="0.25">
      <c r="A57" s="253" t="s">
        <v>737</v>
      </c>
      <c r="B57" s="254" t="s">
        <v>738</v>
      </c>
      <c r="C57" s="254" t="s">
        <v>642</v>
      </c>
      <c r="D57" s="233"/>
      <c r="E57" s="234">
        <v>88815</v>
      </c>
      <c r="F57" s="235">
        <v>88815</v>
      </c>
      <c r="G57" s="255">
        <f>'Jobs-Ops'!G57</f>
        <v>0</v>
      </c>
      <c r="H57" s="113">
        <f>'Jobs-Ops'!H57</f>
        <v>0</v>
      </c>
      <c r="I57" s="104"/>
      <c r="J57" s="237">
        <f t="shared" si="10"/>
        <v>88815</v>
      </c>
      <c r="K57" s="238"/>
      <c r="L57" s="239"/>
      <c r="M57" s="8">
        <v>66236.5</v>
      </c>
      <c r="N57" s="240">
        <f t="shared" si="11"/>
        <v>66236.5</v>
      </c>
      <c r="O57" s="71"/>
      <c r="P57" s="100"/>
      <c r="Q57" s="9">
        <f t="shared" si="12"/>
        <v>22578.5</v>
      </c>
      <c r="R57" s="9">
        <f t="shared" si="13"/>
        <v>0</v>
      </c>
      <c r="S57" s="9">
        <f t="shared" si="14"/>
        <v>22578.5</v>
      </c>
      <c r="T57" s="256"/>
      <c r="U57" s="10"/>
      <c r="V57" s="23">
        <f t="shared" si="15"/>
        <v>0.71274116235006379</v>
      </c>
      <c r="W57" s="11">
        <f t="shared" si="16"/>
        <v>63302.106334120916</v>
      </c>
      <c r="X57" s="8">
        <v>47209.48</v>
      </c>
      <c r="Y57" s="9">
        <f t="shared" si="17"/>
        <v>16092.626334120912</v>
      </c>
      <c r="Z57" s="9">
        <f t="shared" si="18"/>
        <v>0</v>
      </c>
      <c r="AA57" s="9">
        <f t="shared" si="19"/>
        <v>16092.626334120912</v>
      </c>
      <c r="AB57" s="10"/>
      <c r="AC57" s="24">
        <v>0</v>
      </c>
      <c r="AD57" s="11">
        <v>0</v>
      </c>
      <c r="AE57" s="8">
        <v>0</v>
      </c>
      <c r="AF57" s="9">
        <f t="shared" si="20"/>
        <v>0</v>
      </c>
      <c r="AG57" s="10"/>
      <c r="AH57" s="11">
        <f t="shared" si="21"/>
        <v>63302.106334120916</v>
      </c>
      <c r="AI57" s="8">
        <v>47209.48</v>
      </c>
      <c r="AJ57" s="9">
        <f t="shared" si="23"/>
        <v>16092.626334120912</v>
      </c>
      <c r="AK57" s="10"/>
      <c r="AL57" s="25">
        <f t="shared" si="24"/>
        <v>25512.893665879084</v>
      </c>
      <c r="AM57" s="25">
        <f t="shared" si="25"/>
        <v>19027.019999999997</v>
      </c>
      <c r="AN57" s="25">
        <f t="shared" si="26"/>
        <v>6485.8736658790876</v>
      </c>
      <c r="AO57" s="10"/>
      <c r="AP57" s="12">
        <v>88815</v>
      </c>
      <c r="AQ57" s="12" t="str">
        <f t="shared" si="27"/>
        <v xml:space="preserve"> </v>
      </c>
      <c r="AR57" s="12">
        <f t="shared" si="28"/>
        <v>25512.893665879084</v>
      </c>
      <c r="AS57" s="241"/>
      <c r="AT57" s="242"/>
      <c r="AU57" s="241"/>
      <c r="AV57" s="241"/>
      <c r="AW57" s="243"/>
      <c r="AX57" s="242"/>
      <c r="AY57" s="242"/>
      <c r="AZ57" s="241">
        <v>0</v>
      </c>
      <c r="BA57" s="241">
        <v>0</v>
      </c>
      <c r="BB57" s="241">
        <v>0</v>
      </c>
      <c r="BC57" s="241">
        <v>0</v>
      </c>
      <c r="BD57" s="241">
        <v>0</v>
      </c>
      <c r="BE57" s="241">
        <v>0</v>
      </c>
      <c r="BF57" s="241"/>
      <c r="BG57" s="241">
        <v>1</v>
      </c>
      <c r="BH57" s="241">
        <v>0</v>
      </c>
      <c r="BI57" s="241">
        <v>0</v>
      </c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>
        <v>0</v>
      </c>
      <c r="BX57" s="241">
        <v>0</v>
      </c>
      <c r="BY57" s="241">
        <v>0</v>
      </c>
      <c r="BZ57" s="241">
        <v>0</v>
      </c>
      <c r="CA57" s="241">
        <v>0</v>
      </c>
      <c r="CB57" s="242" t="s">
        <v>633</v>
      </c>
      <c r="CC57" s="247">
        <v>47209.48</v>
      </c>
      <c r="CD57" s="247">
        <v>47209.48</v>
      </c>
      <c r="CE57" s="247">
        <v>88815</v>
      </c>
      <c r="CF57" s="247">
        <v>0</v>
      </c>
    </row>
    <row r="58" spans="1:84" x14ac:dyDescent="0.25">
      <c r="A58" s="253" t="s">
        <v>739</v>
      </c>
      <c r="B58" s="254" t="s">
        <v>740</v>
      </c>
      <c r="C58" s="254" t="s">
        <v>642</v>
      </c>
      <c r="D58" s="233"/>
      <c r="E58" s="234">
        <v>1500000</v>
      </c>
      <c r="F58" s="235">
        <v>1500000</v>
      </c>
      <c r="G58" s="255">
        <f>'Jobs-Ops'!G58</f>
        <v>0</v>
      </c>
      <c r="H58" s="113">
        <f>'Jobs-Ops'!H58</f>
        <v>0</v>
      </c>
      <c r="I58" s="104"/>
      <c r="J58" s="237">
        <f t="shared" si="10"/>
        <v>1500000</v>
      </c>
      <c r="K58" s="238"/>
      <c r="L58" s="239"/>
      <c r="M58" s="8">
        <v>1341418.44</v>
      </c>
      <c r="N58" s="240">
        <f t="shared" si="11"/>
        <v>1341418.44</v>
      </c>
      <c r="O58" s="71"/>
      <c r="P58" s="100"/>
      <c r="Q58" s="9">
        <f t="shared" si="12"/>
        <v>158581.56000000006</v>
      </c>
      <c r="R58" s="9">
        <f t="shared" si="13"/>
        <v>0</v>
      </c>
      <c r="S58" s="9">
        <f t="shared" si="14"/>
        <v>158581.56000000006</v>
      </c>
      <c r="T58" s="256"/>
      <c r="U58" s="10"/>
      <c r="V58" s="23">
        <f t="shared" si="15"/>
        <v>2.2857103410625548E-2</v>
      </c>
      <c r="W58" s="11">
        <f t="shared" si="16"/>
        <v>30660.94</v>
      </c>
      <c r="X58" s="8">
        <v>30660.94</v>
      </c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>
        <v>0</v>
      </c>
      <c r="AD58" s="11">
        <v>0</v>
      </c>
      <c r="AE58" s="8">
        <v>0</v>
      </c>
      <c r="AF58" s="9">
        <f t="shared" si="20"/>
        <v>0</v>
      </c>
      <c r="AG58" s="10"/>
      <c r="AH58" s="11">
        <f t="shared" si="21"/>
        <v>30660.94</v>
      </c>
      <c r="AI58" s="8">
        <v>30660.94</v>
      </c>
      <c r="AJ58" s="9">
        <f t="shared" si="23"/>
        <v>0</v>
      </c>
      <c r="AK58" s="10"/>
      <c r="AL58" s="25">
        <f t="shared" si="24"/>
        <v>1469339.06</v>
      </c>
      <c r="AM58" s="25">
        <f t="shared" si="25"/>
        <v>1310757.5</v>
      </c>
      <c r="AN58" s="25">
        <f t="shared" si="26"/>
        <v>158581.56000000006</v>
      </c>
      <c r="AO58" s="10"/>
      <c r="AP58" s="12">
        <v>0</v>
      </c>
      <c r="AQ58" s="12">
        <f t="shared" si="27"/>
        <v>30660.94</v>
      </c>
      <c r="AR58" s="12" t="str">
        <f t="shared" si="28"/>
        <v xml:space="preserve"> </v>
      </c>
      <c r="AS58" s="241"/>
      <c r="AT58" s="242"/>
      <c r="AU58" s="241"/>
      <c r="AV58" s="241"/>
      <c r="AW58" s="243"/>
      <c r="AX58" s="242"/>
      <c r="AY58" s="242"/>
      <c r="AZ58" s="241">
        <v>0</v>
      </c>
      <c r="BA58" s="241">
        <v>0</v>
      </c>
      <c r="BB58" s="241">
        <v>0</v>
      </c>
      <c r="BC58" s="241">
        <v>0</v>
      </c>
      <c r="BD58" s="241">
        <v>0</v>
      </c>
      <c r="BE58" s="241">
        <v>0</v>
      </c>
      <c r="BF58" s="241"/>
      <c r="BG58" s="241">
        <v>1</v>
      </c>
      <c r="BH58" s="241">
        <v>0</v>
      </c>
      <c r="BI58" s="241">
        <v>0</v>
      </c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>
        <v>0</v>
      </c>
      <c r="BX58" s="241">
        <v>0</v>
      </c>
      <c r="BY58" s="241">
        <v>0</v>
      </c>
      <c r="BZ58" s="241">
        <v>0</v>
      </c>
      <c r="CA58" s="241">
        <v>0</v>
      </c>
      <c r="CB58" s="242" t="s">
        <v>633</v>
      </c>
      <c r="CC58" s="247">
        <v>30660.94</v>
      </c>
      <c r="CD58" s="247">
        <v>30660.94</v>
      </c>
      <c r="CE58" s="247">
        <v>0</v>
      </c>
      <c r="CF58" s="247">
        <v>0</v>
      </c>
    </row>
    <row r="59" spans="1:84" x14ac:dyDescent="0.25">
      <c r="A59" s="253" t="s">
        <v>741</v>
      </c>
      <c r="B59" s="254" t="s">
        <v>742</v>
      </c>
      <c r="C59" s="254" t="s">
        <v>642</v>
      </c>
      <c r="D59" s="233"/>
      <c r="E59" s="234">
        <v>15750</v>
      </c>
      <c r="F59" s="235">
        <v>15750</v>
      </c>
      <c r="G59" s="255">
        <f>'Jobs-Ops'!G59</f>
        <v>0</v>
      </c>
      <c r="H59" s="113">
        <f>'Jobs-Ops'!H59</f>
        <v>0</v>
      </c>
      <c r="I59" s="104"/>
      <c r="J59" s="237">
        <f t="shared" si="10"/>
        <v>15750</v>
      </c>
      <c r="K59" s="238"/>
      <c r="L59" s="239"/>
      <c r="M59" s="8">
        <v>11809.9</v>
      </c>
      <c r="N59" s="240">
        <f t="shared" si="11"/>
        <v>11809.9</v>
      </c>
      <c r="O59" s="71"/>
      <c r="P59" s="100"/>
      <c r="Q59" s="9">
        <f t="shared" si="12"/>
        <v>3940.1000000000004</v>
      </c>
      <c r="R59" s="9">
        <f t="shared" si="13"/>
        <v>0</v>
      </c>
      <c r="S59" s="9">
        <f t="shared" si="14"/>
        <v>3940.1000000000004</v>
      </c>
      <c r="T59" s="256"/>
      <c r="U59" s="10"/>
      <c r="V59" s="23">
        <f t="shared" si="15"/>
        <v>0.35859829465109783</v>
      </c>
      <c r="W59" s="11">
        <f t="shared" si="16"/>
        <v>5647.9231407547904</v>
      </c>
      <c r="X59" s="8">
        <v>4235.01</v>
      </c>
      <c r="Y59" s="9">
        <f t="shared" si="17"/>
        <v>1412.9131407547902</v>
      </c>
      <c r="Z59" s="9">
        <f t="shared" si="18"/>
        <v>0</v>
      </c>
      <c r="AA59" s="9">
        <f t="shared" si="19"/>
        <v>1412.9131407547902</v>
      </c>
      <c r="AB59" s="10"/>
      <c r="AC59" s="24">
        <v>0</v>
      </c>
      <c r="AD59" s="11">
        <v>0</v>
      </c>
      <c r="AE59" s="8">
        <v>0</v>
      </c>
      <c r="AF59" s="9">
        <f t="shared" si="20"/>
        <v>0</v>
      </c>
      <c r="AG59" s="10"/>
      <c r="AH59" s="11">
        <f t="shared" si="21"/>
        <v>5647.9231407547904</v>
      </c>
      <c r="AI59" s="8">
        <v>4235.01</v>
      </c>
      <c r="AJ59" s="9">
        <f t="shared" si="23"/>
        <v>1412.9131407547902</v>
      </c>
      <c r="AK59" s="10"/>
      <c r="AL59" s="25">
        <f t="shared" si="24"/>
        <v>10102.07685924521</v>
      </c>
      <c r="AM59" s="25">
        <f t="shared" si="25"/>
        <v>7574.8899999999994</v>
      </c>
      <c r="AN59" s="25">
        <f t="shared" si="26"/>
        <v>2527.1868592452101</v>
      </c>
      <c r="AO59" s="10"/>
      <c r="AP59" s="12">
        <v>15750</v>
      </c>
      <c r="AQ59" s="12" t="str">
        <f t="shared" si="27"/>
        <v xml:space="preserve"> </v>
      </c>
      <c r="AR59" s="12">
        <f t="shared" si="28"/>
        <v>10102.07685924521</v>
      </c>
      <c r="AS59" s="241"/>
      <c r="AT59" s="242"/>
      <c r="AU59" s="241"/>
      <c r="AV59" s="241"/>
      <c r="AW59" s="243"/>
      <c r="AX59" s="242"/>
      <c r="AY59" s="242"/>
      <c r="AZ59" s="241">
        <v>0</v>
      </c>
      <c r="BA59" s="241">
        <v>0</v>
      </c>
      <c r="BB59" s="241">
        <v>0</v>
      </c>
      <c r="BC59" s="241">
        <v>0</v>
      </c>
      <c r="BD59" s="241">
        <v>0</v>
      </c>
      <c r="BE59" s="241">
        <v>0</v>
      </c>
      <c r="BF59" s="241"/>
      <c r="BG59" s="241">
        <v>1</v>
      </c>
      <c r="BH59" s="241">
        <v>0</v>
      </c>
      <c r="BI59" s="241">
        <v>0</v>
      </c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>
        <v>0</v>
      </c>
      <c r="BX59" s="241">
        <v>0</v>
      </c>
      <c r="BY59" s="241">
        <v>0</v>
      </c>
      <c r="BZ59" s="241">
        <v>0</v>
      </c>
      <c r="CA59" s="241">
        <v>0</v>
      </c>
      <c r="CB59" s="242" t="s">
        <v>633</v>
      </c>
      <c r="CC59" s="247">
        <v>4235.01</v>
      </c>
      <c r="CD59" s="247">
        <v>4235.01</v>
      </c>
      <c r="CE59" s="247">
        <v>15750</v>
      </c>
      <c r="CF59" s="247">
        <v>0</v>
      </c>
    </row>
    <row r="60" spans="1:84" x14ac:dyDescent="0.25">
      <c r="A60" s="253" t="s">
        <v>743</v>
      </c>
      <c r="B60" s="254" t="s">
        <v>744</v>
      </c>
      <c r="C60" s="254" t="s">
        <v>642</v>
      </c>
      <c r="D60" s="233"/>
      <c r="E60" s="234">
        <v>373531</v>
      </c>
      <c r="F60" s="235">
        <v>373531</v>
      </c>
      <c r="G60" s="255">
        <f>'Jobs-Ops'!G60</f>
        <v>0</v>
      </c>
      <c r="H60" s="113">
        <f>'Jobs-Ops'!H60</f>
        <v>0</v>
      </c>
      <c r="I60" s="104"/>
      <c r="J60" s="237">
        <f t="shared" si="10"/>
        <v>373531</v>
      </c>
      <c r="K60" s="238"/>
      <c r="L60" s="239"/>
      <c r="M60" s="8">
        <v>208509.83</v>
      </c>
      <c r="N60" s="240">
        <f t="shared" si="11"/>
        <v>208509.83</v>
      </c>
      <c r="O60" s="71"/>
      <c r="P60" s="100"/>
      <c r="Q60" s="9">
        <f t="shared" si="12"/>
        <v>165021.17000000001</v>
      </c>
      <c r="R60" s="9">
        <f t="shared" si="13"/>
        <v>0</v>
      </c>
      <c r="S60" s="9">
        <f t="shared" si="14"/>
        <v>165021.17000000001</v>
      </c>
      <c r="T60" s="256"/>
      <c r="U60" s="10"/>
      <c r="V60" s="23">
        <f t="shared" si="15"/>
        <v>0.50565309079193055</v>
      </c>
      <c r="W60" s="11">
        <f t="shared" si="16"/>
        <v>188877.1046566006</v>
      </c>
      <c r="X60" s="8">
        <v>105433.64</v>
      </c>
      <c r="Y60" s="9">
        <f t="shared" si="17"/>
        <v>83443.464656600598</v>
      </c>
      <c r="Z60" s="9">
        <f t="shared" si="18"/>
        <v>0</v>
      </c>
      <c r="AA60" s="9">
        <f t="shared" si="19"/>
        <v>83443.464656600598</v>
      </c>
      <c r="AB60" s="10"/>
      <c r="AC60" s="24">
        <v>0</v>
      </c>
      <c r="AD60" s="11">
        <v>0</v>
      </c>
      <c r="AE60" s="8">
        <v>0</v>
      </c>
      <c r="AF60" s="9">
        <f t="shared" si="20"/>
        <v>0</v>
      </c>
      <c r="AG60" s="10"/>
      <c r="AH60" s="11">
        <f t="shared" si="21"/>
        <v>188877.1046566006</v>
      </c>
      <c r="AI60" s="8">
        <v>105433.64</v>
      </c>
      <c r="AJ60" s="9">
        <f t="shared" si="23"/>
        <v>83443.464656600598</v>
      </c>
      <c r="AK60" s="10"/>
      <c r="AL60" s="25">
        <f t="shared" si="24"/>
        <v>184653.8953433994</v>
      </c>
      <c r="AM60" s="25">
        <f t="shared" si="25"/>
        <v>103076.18999999999</v>
      </c>
      <c r="AN60" s="25">
        <f t="shared" si="26"/>
        <v>81577.705343399415</v>
      </c>
      <c r="AO60" s="10"/>
      <c r="AP60" s="12">
        <v>339931</v>
      </c>
      <c r="AQ60" s="12" t="str">
        <f t="shared" si="27"/>
        <v xml:space="preserve"> </v>
      </c>
      <c r="AR60" s="12">
        <f t="shared" si="28"/>
        <v>151053.8953433994</v>
      </c>
      <c r="AS60" s="241"/>
      <c r="AT60" s="242"/>
      <c r="AU60" s="241"/>
      <c r="AV60" s="241"/>
      <c r="AW60" s="243"/>
      <c r="AX60" s="242"/>
      <c r="AY60" s="242"/>
      <c r="AZ60" s="241">
        <v>0</v>
      </c>
      <c r="BA60" s="241">
        <v>0</v>
      </c>
      <c r="BB60" s="241">
        <v>0</v>
      </c>
      <c r="BC60" s="241">
        <v>0</v>
      </c>
      <c r="BD60" s="241">
        <v>0</v>
      </c>
      <c r="BE60" s="241">
        <v>0</v>
      </c>
      <c r="BF60" s="241"/>
      <c r="BG60" s="241">
        <v>1</v>
      </c>
      <c r="BH60" s="241">
        <v>0</v>
      </c>
      <c r="BI60" s="241">
        <v>0</v>
      </c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>
        <v>0</v>
      </c>
      <c r="BX60" s="241">
        <v>0</v>
      </c>
      <c r="BY60" s="241">
        <v>0</v>
      </c>
      <c r="BZ60" s="241">
        <v>0</v>
      </c>
      <c r="CA60" s="241">
        <v>0</v>
      </c>
      <c r="CB60" s="242" t="s">
        <v>633</v>
      </c>
      <c r="CC60" s="247">
        <v>105433.64</v>
      </c>
      <c r="CD60" s="247">
        <v>105433.64</v>
      </c>
      <c r="CE60" s="247">
        <v>339931</v>
      </c>
      <c r="CF60" s="247">
        <v>0</v>
      </c>
    </row>
    <row r="61" spans="1:84" x14ac:dyDescent="0.25">
      <c r="A61" s="253" t="s">
        <v>745</v>
      </c>
      <c r="B61" s="254" t="s">
        <v>746</v>
      </c>
      <c r="C61" s="254" t="s">
        <v>642</v>
      </c>
      <c r="D61" s="233"/>
      <c r="E61" s="234">
        <v>760000</v>
      </c>
      <c r="F61" s="235">
        <v>760000</v>
      </c>
      <c r="G61" s="255">
        <f>'Jobs-Ops'!G61</f>
        <v>0</v>
      </c>
      <c r="H61" s="113">
        <f>'Jobs-Ops'!H61</f>
        <v>0</v>
      </c>
      <c r="I61" s="104"/>
      <c r="J61" s="237">
        <f t="shared" si="10"/>
        <v>760000</v>
      </c>
      <c r="K61" s="238"/>
      <c r="L61" s="239"/>
      <c r="M61" s="8">
        <v>517272.64</v>
      </c>
      <c r="N61" s="240">
        <f t="shared" si="11"/>
        <v>517272.64</v>
      </c>
      <c r="O61" s="71"/>
      <c r="P61" s="100"/>
      <c r="Q61" s="9">
        <f t="shared" si="12"/>
        <v>242727.36</v>
      </c>
      <c r="R61" s="9">
        <f t="shared" si="13"/>
        <v>0</v>
      </c>
      <c r="S61" s="9">
        <f t="shared" si="14"/>
        <v>242727.36</v>
      </c>
      <c r="T61" s="256"/>
      <c r="U61" s="10"/>
      <c r="V61" s="23">
        <f t="shared" si="15"/>
        <v>7.3649516819602134E-2</v>
      </c>
      <c r="W61" s="11">
        <f t="shared" si="16"/>
        <v>38096.879999999997</v>
      </c>
      <c r="X61" s="8">
        <v>38096.879999999997</v>
      </c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>
        <v>0</v>
      </c>
      <c r="AD61" s="11">
        <v>0</v>
      </c>
      <c r="AE61" s="8">
        <v>0</v>
      </c>
      <c r="AF61" s="9">
        <f t="shared" si="20"/>
        <v>0</v>
      </c>
      <c r="AG61" s="10"/>
      <c r="AH61" s="11">
        <f t="shared" si="21"/>
        <v>38096.879999999997</v>
      </c>
      <c r="AI61" s="8">
        <v>38096.879999999997</v>
      </c>
      <c r="AJ61" s="9">
        <f t="shared" si="23"/>
        <v>0</v>
      </c>
      <c r="AK61" s="10"/>
      <c r="AL61" s="25">
        <f t="shared" si="24"/>
        <v>721903.12</v>
      </c>
      <c r="AM61" s="25">
        <f t="shared" si="25"/>
        <v>479175.76</v>
      </c>
      <c r="AN61" s="25">
        <f t="shared" si="26"/>
        <v>242727.36</v>
      </c>
      <c r="AO61" s="10"/>
      <c r="AP61" s="12">
        <v>0</v>
      </c>
      <c r="AQ61" s="12">
        <f t="shared" si="27"/>
        <v>38096.879999999997</v>
      </c>
      <c r="AR61" s="12" t="str">
        <f t="shared" si="28"/>
        <v xml:space="preserve"> </v>
      </c>
      <c r="AS61" s="241"/>
      <c r="AT61" s="242"/>
      <c r="AU61" s="241"/>
      <c r="AV61" s="241"/>
      <c r="AW61" s="243"/>
      <c r="AX61" s="242"/>
      <c r="AY61" s="242"/>
      <c r="AZ61" s="241">
        <v>0</v>
      </c>
      <c r="BA61" s="241">
        <v>0</v>
      </c>
      <c r="BB61" s="241">
        <v>0</v>
      </c>
      <c r="BC61" s="241">
        <v>0</v>
      </c>
      <c r="BD61" s="241">
        <v>0</v>
      </c>
      <c r="BE61" s="241">
        <v>0</v>
      </c>
      <c r="BF61" s="241"/>
      <c r="BG61" s="241">
        <v>1</v>
      </c>
      <c r="BH61" s="241">
        <v>0</v>
      </c>
      <c r="BI61" s="241">
        <v>0</v>
      </c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>
        <v>0</v>
      </c>
      <c r="BX61" s="241">
        <v>0</v>
      </c>
      <c r="BY61" s="241">
        <v>0</v>
      </c>
      <c r="BZ61" s="241">
        <v>0</v>
      </c>
      <c r="CA61" s="241">
        <v>0</v>
      </c>
      <c r="CB61" s="242" t="s">
        <v>633</v>
      </c>
      <c r="CC61" s="247">
        <v>38096.879999999997</v>
      </c>
      <c r="CD61" s="247">
        <v>38096.879999999997</v>
      </c>
      <c r="CE61" s="247">
        <v>0</v>
      </c>
      <c r="CF61" s="247">
        <v>0</v>
      </c>
    </row>
    <row r="62" spans="1:84" x14ac:dyDescent="0.25">
      <c r="A62" s="253" t="s">
        <v>747</v>
      </c>
      <c r="B62" s="254" t="s">
        <v>748</v>
      </c>
      <c r="C62" s="254" t="s">
        <v>642</v>
      </c>
      <c r="D62" s="233"/>
      <c r="E62" s="234">
        <v>529000</v>
      </c>
      <c r="F62" s="235">
        <v>529000</v>
      </c>
      <c r="G62" s="255">
        <f>'Jobs-Ops'!G62</f>
        <v>0</v>
      </c>
      <c r="H62" s="113">
        <f>'Jobs-Ops'!H62</f>
        <v>0</v>
      </c>
      <c r="I62" s="104"/>
      <c r="J62" s="237">
        <f t="shared" si="10"/>
        <v>529000</v>
      </c>
      <c r="K62" s="238"/>
      <c r="L62" s="239"/>
      <c r="M62" s="8">
        <v>457869.39</v>
      </c>
      <c r="N62" s="240">
        <f t="shared" si="11"/>
        <v>457869.39</v>
      </c>
      <c r="O62" s="71"/>
      <c r="P62" s="100"/>
      <c r="Q62" s="9">
        <f t="shared" si="12"/>
        <v>71130.609999999986</v>
      </c>
      <c r="R62" s="9">
        <f t="shared" si="13"/>
        <v>0</v>
      </c>
      <c r="S62" s="9">
        <f t="shared" si="14"/>
        <v>71130.609999999986</v>
      </c>
      <c r="T62" s="256"/>
      <c r="U62" s="10"/>
      <c r="V62" s="23">
        <f t="shared" si="15"/>
        <v>8.9217604173102733E-2</v>
      </c>
      <c r="W62" s="11">
        <f t="shared" si="16"/>
        <v>40850.01</v>
      </c>
      <c r="X62" s="8">
        <v>40850.01</v>
      </c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>
        <v>0</v>
      </c>
      <c r="AD62" s="11">
        <v>0</v>
      </c>
      <c r="AE62" s="8">
        <v>0</v>
      </c>
      <c r="AF62" s="9">
        <f t="shared" si="20"/>
        <v>0</v>
      </c>
      <c r="AG62" s="10"/>
      <c r="AH62" s="11">
        <f t="shared" si="21"/>
        <v>40850.01</v>
      </c>
      <c r="AI62" s="8">
        <v>40850.01</v>
      </c>
      <c r="AJ62" s="9">
        <f t="shared" si="23"/>
        <v>0</v>
      </c>
      <c r="AK62" s="10"/>
      <c r="AL62" s="25">
        <f t="shared" si="24"/>
        <v>488149.99</v>
      </c>
      <c r="AM62" s="25">
        <f t="shared" si="25"/>
        <v>417019.38</v>
      </c>
      <c r="AN62" s="25">
        <f t="shared" si="26"/>
        <v>71130.609999999986</v>
      </c>
      <c r="AO62" s="10"/>
      <c r="AP62" s="12">
        <v>24000</v>
      </c>
      <c r="AQ62" s="12">
        <f t="shared" si="27"/>
        <v>16850.010000000002</v>
      </c>
      <c r="AR62" s="12" t="str">
        <f t="shared" si="28"/>
        <v xml:space="preserve"> </v>
      </c>
      <c r="AS62" s="241"/>
      <c r="AT62" s="242"/>
      <c r="AU62" s="241"/>
      <c r="AV62" s="241"/>
      <c r="AW62" s="243"/>
      <c r="AX62" s="242"/>
      <c r="AY62" s="242"/>
      <c r="AZ62" s="241">
        <v>0</v>
      </c>
      <c r="BA62" s="241">
        <v>0</v>
      </c>
      <c r="BB62" s="241">
        <v>0</v>
      </c>
      <c r="BC62" s="241">
        <v>0</v>
      </c>
      <c r="BD62" s="241">
        <v>0</v>
      </c>
      <c r="BE62" s="241">
        <v>0</v>
      </c>
      <c r="BF62" s="241"/>
      <c r="BG62" s="241">
        <v>1</v>
      </c>
      <c r="BH62" s="241">
        <v>0</v>
      </c>
      <c r="BI62" s="241">
        <v>0</v>
      </c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>
        <v>0</v>
      </c>
      <c r="BX62" s="241">
        <v>0</v>
      </c>
      <c r="BY62" s="241">
        <v>0</v>
      </c>
      <c r="BZ62" s="241">
        <v>0</v>
      </c>
      <c r="CA62" s="241">
        <v>0</v>
      </c>
      <c r="CB62" s="242" t="s">
        <v>633</v>
      </c>
      <c r="CC62" s="247">
        <v>40850.01</v>
      </c>
      <c r="CD62" s="247">
        <v>40850.01</v>
      </c>
      <c r="CE62" s="247">
        <v>24000</v>
      </c>
      <c r="CF62" s="247">
        <v>0</v>
      </c>
    </row>
    <row r="63" spans="1:84" x14ac:dyDescent="0.25">
      <c r="A63" s="253" t="s">
        <v>749</v>
      </c>
      <c r="B63" s="254" t="s">
        <v>750</v>
      </c>
      <c r="C63" s="254" t="s">
        <v>642</v>
      </c>
      <c r="D63" s="233"/>
      <c r="E63" s="234">
        <v>198200</v>
      </c>
      <c r="F63" s="235">
        <v>198200</v>
      </c>
      <c r="G63" s="255">
        <f>'Jobs-Ops'!G63</f>
        <v>0</v>
      </c>
      <c r="H63" s="113">
        <f>'Jobs-Ops'!H63</f>
        <v>0</v>
      </c>
      <c r="I63" s="104"/>
      <c r="J63" s="237">
        <f t="shared" si="10"/>
        <v>198200</v>
      </c>
      <c r="K63" s="238"/>
      <c r="L63" s="239"/>
      <c r="M63" s="8">
        <v>170537.93</v>
      </c>
      <c r="N63" s="240">
        <f t="shared" si="11"/>
        <v>170537.93</v>
      </c>
      <c r="O63" s="71"/>
      <c r="P63" s="100"/>
      <c r="Q63" s="9">
        <f t="shared" si="12"/>
        <v>27662.070000000007</v>
      </c>
      <c r="R63" s="9">
        <f t="shared" si="13"/>
        <v>0</v>
      </c>
      <c r="S63" s="9">
        <f t="shared" si="14"/>
        <v>27662.070000000007</v>
      </c>
      <c r="T63" s="256"/>
      <c r="U63" s="10"/>
      <c r="V63" s="23">
        <f t="shared" si="15"/>
        <v>0.14534479221132801</v>
      </c>
      <c r="W63" s="11">
        <f t="shared" si="16"/>
        <v>28807.337816285213</v>
      </c>
      <c r="X63" s="8">
        <v>24786.799999999999</v>
      </c>
      <c r="Y63" s="9">
        <f t="shared" si="17"/>
        <v>4020.5378162852139</v>
      </c>
      <c r="Z63" s="9">
        <f t="shared" si="18"/>
        <v>0</v>
      </c>
      <c r="AA63" s="9">
        <f t="shared" si="19"/>
        <v>4020.5378162852139</v>
      </c>
      <c r="AB63" s="10"/>
      <c r="AC63" s="24">
        <v>0</v>
      </c>
      <c r="AD63" s="11">
        <v>0</v>
      </c>
      <c r="AE63" s="8">
        <v>0</v>
      </c>
      <c r="AF63" s="9">
        <f t="shared" si="20"/>
        <v>0</v>
      </c>
      <c r="AG63" s="10"/>
      <c r="AH63" s="11">
        <f t="shared" si="21"/>
        <v>28807.337816285213</v>
      </c>
      <c r="AI63" s="8">
        <v>24786.799999999999</v>
      </c>
      <c r="AJ63" s="9">
        <f t="shared" si="23"/>
        <v>4020.5378162852139</v>
      </c>
      <c r="AK63" s="10"/>
      <c r="AL63" s="25">
        <f t="shared" si="24"/>
        <v>169392.6621837148</v>
      </c>
      <c r="AM63" s="25">
        <f t="shared" si="25"/>
        <v>145751.13</v>
      </c>
      <c r="AN63" s="25">
        <f t="shared" si="26"/>
        <v>23641.532183714793</v>
      </c>
      <c r="AO63" s="10"/>
      <c r="AP63" s="12">
        <v>0</v>
      </c>
      <c r="AQ63" s="12">
        <f t="shared" si="27"/>
        <v>28807.337816285213</v>
      </c>
      <c r="AR63" s="12" t="str">
        <f t="shared" si="28"/>
        <v xml:space="preserve"> </v>
      </c>
      <c r="AS63" s="241"/>
      <c r="AT63" s="242"/>
      <c r="AU63" s="241"/>
      <c r="AV63" s="241"/>
      <c r="AW63" s="243"/>
      <c r="AX63" s="242"/>
      <c r="AY63" s="242"/>
      <c r="AZ63" s="241">
        <v>0</v>
      </c>
      <c r="BA63" s="241">
        <v>0</v>
      </c>
      <c r="BB63" s="241">
        <v>0</v>
      </c>
      <c r="BC63" s="241">
        <v>0</v>
      </c>
      <c r="BD63" s="241">
        <v>0</v>
      </c>
      <c r="BE63" s="241">
        <v>0</v>
      </c>
      <c r="BF63" s="241"/>
      <c r="BG63" s="241">
        <v>1</v>
      </c>
      <c r="BH63" s="241">
        <v>0</v>
      </c>
      <c r="BI63" s="241">
        <v>0</v>
      </c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>
        <v>0</v>
      </c>
      <c r="BX63" s="241">
        <v>0</v>
      </c>
      <c r="BY63" s="241">
        <v>0</v>
      </c>
      <c r="BZ63" s="241">
        <v>0</v>
      </c>
      <c r="CA63" s="241">
        <v>0</v>
      </c>
      <c r="CB63" s="242" t="s">
        <v>633</v>
      </c>
      <c r="CC63" s="247">
        <v>24786.799999999999</v>
      </c>
      <c r="CD63" s="247">
        <v>24786.799999999999</v>
      </c>
      <c r="CE63" s="247">
        <v>0</v>
      </c>
      <c r="CF63" s="247">
        <v>0</v>
      </c>
    </row>
    <row r="64" spans="1:84" x14ac:dyDescent="0.25">
      <c r="A64" s="253" t="s">
        <v>751</v>
      </c>
      <c r="B64" s="254" t="s">
        <v>752</v>
      </c>
      <c r="C64" s="254" t="s">
        <v>642</v>
      </c>
      <c r="D64" s="233"/>
      <c r="E64" s="234">
        <v>205000</v>
      </c>
      <c r="F64" s="235">
        <v>205000</v>
      </c>
      <c r="G64" s="255">
        <f>'Jobs-Ops'!G64</f>
        <v>0</v>
      </c>
      <c r="H64" s="113">
        <f>'Jobs-Ops'!H64</f>
        <v>0</v>
      </c>
      <c r="I64" s="104"/>
      <c r="J64" s="237">
        <f t="shared" si="10"/>
        <v>205000</v>
      </c>
      <c r="K64" s="238"/>
      <c r="L64" s="239"/>
      <c r="M64" s="8">
        <v>160437.35999999999</v>
      </c>
      <c r="N64" s="240">
        <f t="shared" si="11"/>
        <v>160437.35999999999</v>
      </c>
      <c r="O64" s="71"/>
      <c r="P64" s="100"/>
      <c r="Q64" s="9">
        <f t="shared" si="12"/>
        <v>44562.640000000014</v>
      </c>
      <c r="R64" s="9">
        <f t="shared" si="13"/>
        <v>0</v>
      </c>
      <c r="S64" s="9">
        <f t="shared" si="14"/>
        <v>44562.640000000014</v>
      </c>
      <c r="T64" s="256"/>
      <c r="U64" s="10"/>
      <c r="V64" s="23">
        <f t="shared" si="15"/>
        <v>0.10527473152138631</v>
      </c>
      <c r="W64" s="11">
        <f t="shared" si="16"/>
        <v>21581.319961884194</v>
      </c>
      <c r="X64" s="8">
        <v>16890</v>
      </c>
      <c r="Y64" s="9">
        <f t="shared" si="17"/>
        <v>4691.3199618841936</v>
      </c>
      <c r="Z64" s="9">
        <f t="shared" si="18"/>
        <v>0</v>
      </c>
      <c r="AA64" s="9">
        <f t="shared" si="19"/>
        <v>4691.3199618841936</v>
      </c>
      <c r="AB64" s="10"/>
      <c r="AC64" s="24">
        <v>0</v>
      </c>
      <c r="AD64" s="11">
        <v>0</v>
      </c>
      <c r="AE64" s="8">
        <v>0</v>
      </c>
      <c r="AF64" s="9">
        <f t="shared" si="20"/>
        <v>0</v>
      </c>
      <c r="AG64" s="10"/>
      <c r="AH64" s="11">
        <f t="shared" si="21"/>
        <v>21581.319961884194</v>
      </c>
      <c r="AI64" s="8">
        <v>16890</v>
      </c>
      <c r="AJ64" s="9">
        <f t="shared" si="23"/>
        <v>4691.3199618841936</v>
      </c>
      <c r="AK64" s="10"/>
      <c r="AL64" s="25">
        <f t="shared" si="24"/>
        <v>183418.6800381158</v>
      </c>
      <c r="AM64" s="25">
        <f t="shared" si="25"/>
        <v>143547.35999999999</v>
      </c>
      <c r="AN64" s="25">
        <f t="shared" si="26"/>
        <v>39871.320038115824</v>
      </c>
      <c r="AO64" s="10"/>
      <c r="AP64" s="12">
        <v>0</v>
      </c>
      <c r="AQ64" s="12">
        <f t="shared" si="27"/>
        <v>21581.319961884194</v>
      </c>
      <c r="AR64" s="12" t="str">
        <f t="shared" si="28"/>
        <v xml:space="preserve"> </v>
      </c>
      <c r="AS64" s="241"/>
      <c r="AT64" s="242"/>
      <c r="AU64" s="241"/>
      <c r="AV64" s="241"/>
      <c r="AW64" s="243"/>
      <c r="AX64" s="242"/>
      <c r="AY64" s="242"/>
      <c r="AZ64" s="241">
        <v>0</v>
      </c>
      <c r="BA64" s="241">
        <v>0</v>
      </c>
      <c r="BB64" s="241">
        <v>0</v>
      </c>
      <c r="BC64" s="241">
        <v>0</v>
      </c>
      <c r="BD64" s="241">
        <v>0</v>
      </c>
      <c r="BE64" s="241">
        <v>0</v>
      </c>
      <c r="BF64" s="241"/>
      <c r="BG64" s="241">
        <v>1</v>
      </c>
      <c r="BH64" s="241">
        <v>0</v>
      </c>
      <c r="BI64" s="241">
        <v>0</v>
      </c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>
        <v>0</v>
      </c>
      <c r="BX64" s="241">
        <v>0</v>
      </c>
      <c r="BY64" s="241">
        <v>0</v>
      </c>
      <c r="BZ64" s="241">
        <v>0</v>
      </c>
      <c r="CA64" s="241">
        <v>0</v>
      </c>
      <c r="CB64" s="242" t="s">
        <v>633</v>
      </c>
      <c r="CC64" s="247">
        <v>16890</v>
      </c>
      <c r="CD64" s="247">
        <v>16890</v>
      </c>
      <c r="CE64" s="247">
        <v>0</v>
      </c>
      <c r="CF64" s="247">
        <v>0</v>
      </c>
    </row>
    <row r="65" spans="1:84" x14ac:dyDescent="0.25">
      <c r="A65" s="253" t="s">
        <v>753</v>
      </c>
      <c r="B65" s="254" t="s">
        <v>754</v>
      </c>
      <c r="C65" s="254" t="s">
        <v>642</v>
      </c>
      <c r="D65" s="233"/>
      <c r="E65" s="234">
        <v>650000</v>
      </c>
      <c r="F65" s="235">
        <v>650000</v>
      </c>
      <c r="G65" s="255">
        <f>'Jobs-Ops'!G65</f>
        <v>0</v>
      </c>
      <c r="H65" s="113">
        <f>'Jobs-Ops'!H65</f>
        <v>0</v>
      </c>
      <c r="I65" s="104"/>
      <c r="J65" s="237">
        <f t="shared" si="10"/>
        <v>650000</v>
      </c>
      <c r="K65" s="238"/>
      <c r="L65" s="239"/>
      <c r="M65" s="8">
        <v>319819.49</v>
      </c>
      <c r="N65" s="240">
        <f t="shared" si="11"/>
        <v>319819.49</v>
      </c>
      <c r="O65" s="238"/>
      <c r="P65" s="239"/>
      <c r="Q65" s="9">
        <f t="shared" si="12"/>
        <v>330180.51</v>
      </c>
      <c r="R65" s="9">
        <f t="shared" si="13"/>
        <v>0</v>
      </c>
      <c r="S65" s="9">
        <f t="shared" si="14"/>
        <v>330180.51</v>
      </c>
      <c r="T65" s="256"/>
      <c r="U65" s="10"/>
      <c r="V65" s="23">
        <f t="shared" si="15"/>
        <v>6.5434567480549738E-2</v>
      </c>
      <c r="W65" s="11">
        <f t="shared" si="16"/>
        <v>20927.25</v>
      </c>
      <c r="X65" s="8">
        <v>20927.25</v>
      </c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>
        <v>0</v>
      </c>
      <c r="AD65" s="11">
        <v>0</v>
      </c>
      <c r="AE65" s="8">
        <v>0</v>
      </c>
      <c r="AF65" s="9">
        <f t="shared" si="20"/>
        <v>0</v>
      </c>
      <c r="AG65" s="10"/>
      <c r="AH65" s="11">
        <f t="shared" si="21"/>
        <v>20927.25</v>
      </c>
      <c r="AI65" s="8">
        <v>20927.25</v>
      </c>
      <c r="AJ65" s="9">
        <f t="shared" si="23"/>
        <v>0</v>
      </c>
      <c r="AK65" s="10"/>
      <c r="AL65" s="25">
        <f t="shared" si="24"/>
        <v>629072.75</v>
      </c>
      <c r="AM65" s="25">
        <f t="shared" si="25"/>
        <v>298892.24</v>
      </c>
      <c r="AN65" s="25">
        <f t="shared" si="26"/>
        <v>330180.51</v>
      </c>
      <c r="AO65" s="10"/>
      <c r="AP65" s="12">
        <v>0</v>
      </c>
      <c r="AQ65" s="12">
        <f t="shared" si="27"/>
        <v>20927.25</v>
      </c>
      <c r="AR65" s="12" t="str">
        <f t="shared" si="28"/>
        <v xml:space="preserve"> </v>
      </c>
      <c r="AS65" s="241"/>
      <c r="AT65" s="242"/>
      <c r="AU65" s="241"/>
      <c r="AV65" s="241"/>
      <c r="AW65" s="243"/>
      <c r="AX65" s="242"/>
      <c r="AY65" s="242"/>
      <c r="AZ65" s="241">
        <v>0</v>
      </c>
      <c r="BA65" s="241">
        <v>0</v>
      </c>
      <c r="BB65" s="241">
        <v>0</v>
      </c>
      <c r="BC65" s="241">
        <v>0</v>
      </c>
      <c r="BD65" s="241">
        <v>0</v>
      </c>
      <c r="BE65" s="241">
        <v>0</v>
      </c>
      <c r="BF65" s="241"/>
      <c r="BG65" s="241">
        <v>1</v>
      </c>
      <c r="BH65" s="241">
        <v>0</v>
      </c>
      <c r="BI65" s="241">
        <v>0</v>
      </c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>
        <v>0</v>
      </c>
      <c r="BX65" s="241">
        <v>0</v>
      </c>
      <c r="BY65" s="241">
        <v>0</v>
      </c>
      <c r="BZ65" s="241">
        <v>0</v>
      </c>
      <c r="CA65" s="241">
        <v>0</v>
      </c>
      <c r="CB65" s="242" t="s">
        <v>633</v>
      </c>
      <c r="CC65" s="247">
        <v>20927.25</v>
      </c>
      <c r="CD65" s="247">
        <v>20927.25</v>
      </c>
      <c r="CE65" s="247">
        <v>0</v>
      </c>
      <c r="CF65" s="247">
        <v>0</v>
      </c>
    </row>
    <row r="66" spans="1:84" x14ac:dyDescent="0.25">
      <c r="A66" s="253" t="s">
        <v>755</v>
      </c>
      <c r="B66" s="254" t="s">
        <v>756</v>
      </c>
      <c r="C66" s="254" t="s">
        <v>642</v>
      </c>
      <c r="D66" s="233"/>
      <c r="E66" s="234">
        <v>138000</v>
      </c>
      <c r="F66" s="235">
        <v>138000</v>
      </c>
      <c r="G66" s="255">
        <f>'Jobs-Ops'!G66</f>
        <v>0</v>
      </c>
      <c r="H66" s="113">
        <f>'Jobs-Ops'!H66</f>
        <v>0</v>
      </c>
      <c r="I66" s="104"/>
      <c r="J66" s="237">
        <f t="shared" si="10"/>
        <v>138000</v>
      </c>
      <c r="K66" s="238"/>
      <c r="L66" s="239"/>
      <c r="M66" s="8">
        <v>84639.38</v>
      </c>
      <c r="N66" s="240">
        <f t="shared" si="11"/>
        <v>84639.38</v>
      </c>
      <c r="O66" s="71"/>
      <c r="P66" s="100"/>
      <c r="Q66" s="9">
        <f t="shared" si="12"/>
        <v>53360.619999999995</v>
      </c>
      <c r="R66" s="9">
        <f t="shared" si="13"/>
        <v>0</v>
      </c>
      <c r="S66" s="9">
        <f t="shared" si="14"/>
        <v>53360.619999999995</v>
      </c>
      <c r="T66" s="256"/>
      <c r="U66" s="10"/>
      <c r="V66" s="23">
        <f t="shared" si="15"/>
        <v>0.13764963779271538</v>
      </c>
      <c r="W66" s="11">
        <f t="shared" si="16"/>
        <v>18995.650015394724</v>
      </c>
      <c r="X66" s="8">
        <v>11650.58</v>
      </c>
      <c r="Y66" s="9">
        <f t="shared" si="17"/>
        <v>7345.0700153947237</v>
      </c>
      <c r="Z66" s="9">
        <f t="shared" si="18"/>
        <v>0</v>
      </c>
      <c r="AA66" s="9">
        <f t="shared" si="19"/>
        <v>7345.0700153947237</v>
      </c>
      <c r="AB66" s="10"/>
      <c r="AC66" s="24">
        <v>0</v>
      </c>
      <c r="AD66" s="11">
        <v>0</v>
      </c>
      <c r="AE66" s="8">
        <v>0</v>
      </c>
      <c r="AF66" s="9">
        <f t="shared" si="20"/>
        <v>0</v>
      </c>
      <c r="AG66" s="10"/>
      <c r="AH66" s="11">
        <f t="shared" si="21"/>
        <v>18995.650015394724</v>
      </c>
      <c r="AI66" s="8">
        <v>11650.58</v>
      </c>
      <c r="AJ66" s="9">
        <f t="shared" si="23"/>
        <v>7345.0700153947237</v>
      </c>
      <c r="AK66" s="10"/>
      <c r="AL66" s="25">
        <f t="shared" si="24"/>
        <v>119004.34998460527</v>
      </c>
      <c r="AM66" s="25">
        <f t="shared" si="25"/>
        <v>72988.800000000003</v>
      </c>
      <c r="AN66" s="25">
        <f t="shared" si="26"/>
        <v>46015.54998460527</v>
      </c>
      <c r="AO66" s="10"/>
      <c r="AP66" s="12">
        <v>0</v>
      </c>
      <c r="AQ66" s="12">
        <f t="shared" si="27"/>
        <v>18995.650015394724</v>
      </c>
      <c r="AR66" s="12" t="str">
        <f t="shared" si="28"/>
        <v xml:space="preserve"> </v>
      </c>
      <c r="AS66" s="241"/>
      <c r="AT66" s="242"/>
      <c r="AU66" s="241"/>
      <c r="AV66" s="241"/>
      <c r="AW66" s="243"/>
      <c r="AX66" s="242"/>
      <c r="AY66" s="242"/>
      <c r="AZ66" s="241">
        <v>0</v>
      </c>
      <c r="BA66" s="241">
        <v>0</v>
      </c>
      <c r="BB66" s="241">
        <v>0</v>
      </c>
      <c r="BC66" s="241">
        <v>0</v>
      </c>
      <c r="BD66" s="241">
        <v>0</v>
      </c>
      <c r="BE66" s="241">
        <v>0</v>
      </c>
      <c r="BF66" s="241"/>
      <c r="BG66" s="241">
        <v>1</v>
      </c>
      <c r="BH66" s="241">
        <v>0</v>
      </c>
      <c r="BI66" s="241">
        <v>0</v>
      </c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>
        <v>0</v>
      </c>
      <c r="BX66" s="241">
        <v>0</v>
      </c>
      <c r="BY66" s="241">
        <v>0</v>
      </c>
      <c r="BZ66" s="241">
        <v>0</v>
      </c>
      <c r="CA66" s="241">
        <v>0</v>
      </c>
      <c r="CB66" s="242" t="s">
        <v>633</v>
      </c>
      <c r="CC66" s="247">
        <v>11650.58</v>
      </c>
      <c r="CD66" s="247">
        <v>11650.58</v>
      </c>
      <c r="CE66" s="247">
        <v>0</v>
      </c>
      <c r="CF66" s="247">
        <v>0</v>
      </c>
    </row>
    <row r="67" spans="1:84" x14ac:dyDescent="0.25">
      <c r="A67" s="253" t="s">
        <v>757</v>
      </c>
      <c r="B67" s="254" t="s">
        <v>758</v>
      </c>
      <c r="C67" s="254" t="s">
        <v>642</v>
      </c>
      <c r="D67" s="233"/>
      <c r="E67" s="234">
        <v>49400</v>
      </c>
      <c r="F67" s="235">
        <v>49400</v>
      </c>
      <c r="G67" s="255">
        <f>'Jobs-Ops'!G67</f>
        <v>0</v>
      </c>
      <c r="H67" s="113">
        <f>'Jobs-Ops'!H67</f>
        <v>0</v>
      </c>
      <c r="I67" s="104"/>
      <c r="J67" s="237">
        <f t="shared" si="10"/>
        <v>49400</v>
      </c>
      <c r="K67" s="238"/>
      <c r="L67" s="239"/>
      <c r="M67" s="8">
        <v>31505.15</v>
      </c>
      <c r="N67" s="240">
        <f t="shared" si="11"/>
        <v>31505.15</v>
      </c>
      <c r="O67" s="71"/>
      <c r="P67" s="100"/>
      <c r="Q67" s="9">
        <f t="shared" si="12"/>
        <v>17894.849999999999</v>
      </c>
      <c r="R67" s="9">
        <f t="shared" si="13"/>
        <v>0</v>
      </c>
      <c r="S67" s="9">
        <f t="shared" si="14"/>
        <v>17894.849999999999</v>
      </c>
      <c r="T67" s="256"/>
      <c r="U67" s="10"/>
      <c r="V67" s="23">
        <f t="shared" si="15"/>
        <v>0.10853304935859692</v>
      </c>
      <c r="W67" s="11">
        <f t="shared" si="16"/>
        <v>5361.5326383146876</v>
      </c>
      <c r="X67" s="8">
        <v>3419.35</v>
      </c>
      <c r="Y67" s="9">
        <f t="shared" si="17"/>
        <v>1942.1826383146877</v>
      </c>
      <c r="Z67" s="9">
        <f t="shared" si="18"/>
        <v>0</v>
      </c>
      <c r="AA67" s="9">
        <f t="shared" si="19"/>
        <v>1942.1826383146877</v>
      </c>
      <c r="AB67" s="10"/>
      <c r="AC67" s="24">
        <v>0</v>
      </c>
      <c r="AD67" s="11">
        <v>0</v>
      </c>
      <c r="AE67" s="8">
        <v>0</v>
      </c>
      <c r="AF67" s="9">
        <f t="shared" si="20"/>
        <v>0</v>
      </c>
      <c r="AG67" s="10"/>
      <c r="AH67" s="11">
        <f t="shared" si="21"/>
        <v>5361.5326383146876</v>
      </c>
      <c r="AI67" s="8">
        <v>3419.35</v>
      </c>
      <c r="AJ67" s="9">
        <f t="shared" si="23"/>
        <v>1942.1826383146877</v>
      </c>
      <c r="AK67" s="10"/>
      <c r="AL67" s="25">
        <f t="shared" si="24"/>
        <v>44038.467361685311</v>
      </c>
      <c r="AM67" s="25">
        <f t="shared" si="25"/>
        <v>28085.800000000003</v>
      </c>
      <c r="AN67" s="25">
        <f t="shared" si="26"/>
        <v>15952.667361685311</v>
      </c>
      <c r="AO67" s="10"/>
      <c r="AP67" s="12">
        <v>0</v>
      </c>
      <c r="AQ67" s="12">
        <f t="shared" si="27"/>
        <v>5361.5326383146876</v>
      </c>
      <c r="AR67" s="12" t="str">
        <f t="shared" si="28"/>
        <v xml:space="preserve"> </v>
      </c>
      <c r="AS67" s="241"/>
      <c r="AT67" s="242"/>
      <c r="AU67" s="241"/>
      <c r="AV67" s="241"/>
      <c r="AW67" s="243"/>
      <c r="AX67" s="242"/>
      <c r="AY67" s="242"/>
      <c r="AZ67" s="241">
        <v>0</v>
      </c>
      <c r="BA67" s="241">
        <v>0</v>
      </c>
      <c r="BB67" s="241">
        <v>0</v>
      </c>
      <c r="BC67" s="241">
        <v>0</v>
      </c>
      <c r="BD67" s="241">
        <v>0</v>
      </c>
      <c r="BE67" s="241">
        <v>0</v>
      </c>
      <c r="BF67" s="241"/>
      <c r="BG67" s="241">
        <v>1</v>
      </c>
      <c r="BH67" s="241">
        <v>0</v>
      </c>
      <c r="BI67" s="241">
        <v>0</v>
      </c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>
        <v>0</v>
      </c>
      <c r="BX67" s="241">
        <v>0</v>
      </c>
      <c r="BY67" s="241">
        <v>0</v>
      </c>
      <c r="BZ67" s="241">
        <v>0</v>
      </c>
      <c r="CA67" s="241">
        <v>0</v>
      </c>
      <c r="CB67" s="242" t="s">
        <v>633</v>
      </c>
      <c r="CC67" s="247">
        <v>3419.35</v>
      </c>
      <c r="CD67" s="247">
        <v>3419.35</v>
      </c>
      <c r="CE67" s="247">
        <v>0</v>
      </c>
      <c r="CF67" s="247">
        <v>0</v>
      </c>
    </row>
    <row r="68" spans="1:84" x14ac:dyDescent="0.25">
      <c r="A68" s="253" t="s">
        <v>759</v>
      </c>
      <c r="B68" s="254" t="s">
        <v>760</v>
      </c>
      <c r="C68" s="254" t="s">
        <v>642</v>
      </c>
      <c r="D68" s="233"/>
      <c r="E68" s="234">
        <v>243240</v>
      </c>
      <c r="F68" s="235">
        <v>243240</v>
      </c>
      <c r="G68" s="255">
        <f>'Jobs-Ops'!G68</f>
        <v>0</v>
      </c>
      <c r="H68" s="113">
        <f>'Jobs-Ops'!H68</f>
        <v>0</v>
      </c>
      <c r="I68" s="104"/>
      <c r="J68" s="237">
        <f t="shared" si="10"/>
        <v>243240</v>
      </c>
      <c r="K68" s="238"/>
      <c r="L68" s="239"/>
      <c r="M68" s="8">
        <v>185410.98</v>
      </c>
      <c r="N68" s="240">
        <f t="shared" si="11"/>
        <v>185410.98</v>
      </c>
      <c r="O68" s="71"/>
      <c r="P68" s="100"/>
      <c r="Q68" s="9">
        <f t="shared" si="12"/>
        <v>57829.01999999999</v>
      </c>
      <c r="R68" s="9">
        <f t="shared" si="13"/>
        <v>0</v>
      </c>
      <c r="S68" s="9">
        <f t="shared" si="14"/>
        <v>57829.01999999999</v>
      </c>
      <c r="T68" s="256"/>
      <c r="U68" s="10"/>
      <c r="V68" s="23">
        <f t="shared" si="15"/>
        <v>3.0932795889434376E-2</v>
      </c>
      <c r="W68" s="11">
        <f t="shared" si="16"/>
        <v>5735.28</v>
      </c>
      <c r="X68" s="8">
        <v>5735.28</v>
      </c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>
        <v>0</v>
      </c>
      <c r="AD68" s="11">
        <v>0</v>
      </c>
      <c r="AE68" s="8">
        <v>0</v>
      </c>
      <c r="AF68" s="9">
        <f t="shared" si="20"/>
        <v>0</v>
      </c>
      <c r="AG68" s="10"/>
      <c r="AH68" s="11">
        <f t="shared" si="21"/>
        <v>5735.28</v>
      </c>
      <c r="AI68" s="8">
        <v>5735.28</v>
      </c>
      <c r="AJ68" s="9">
        <f t="shared" si="23"/>
        <v>0</v>
      </c>
      <c r="AK68" s="10"/>
      <c r="AL68" s="25">
        <f t="shared" si="24"/>
        <v>237504.72</v>
      </c>
      <c r="AM68" s="25">
        <f t="shared" si="25"/>
        <v>179675.7</v>
      </c>
      <c r="AN68" s="25">
        <f t="shared" si="26"/>
        <v>57829.01999999999</v>
      </c>
      <c r="AO68" s="10"/>
      <c r="AP68" s="12">
        <v>0</v>
      </c>
      <c r="AQ68" s="12">
        <f t="shared" si="27"/>
        <v>5735.28</v>
      </c>
      <c r="AR68" s="12" t="str">
        <f t="shared" si="28"/>
        <v xml:space="preserve"> </v>
      </c>
      <c r="AS68" s="241"/>
      <c r="AT68" s="242"/>
      <c r="AU68" s="241"/>
      <c r="AV68" s="241"/>
      <c r="AW68" s="243"/>
      <c r="AX68" s="242"/>
      <c r="AY68" s="242"/>
      <c r="AZ68" s="241">
        <v>0</v>
      </c>
      <c r="BA68" s="241">
        <v>0</v>
      </c>
      <c r="BB68" s="241">
        <v>0</v>
      </c>
      <c r="BC68" s="241">
        <v>0</v>
      </c>
      <c r="BD68" s="241">
        <v>0</v>
      </c>
      <c r="BE68" s="241">
        <v>0</v>
      </c>
      <c r="BF68" s="241"/>
      <c r="BG68" s="241">
        <v>1</v>
      </c>
      <c r="BH68" s="241">
        <v>0</v>
      </c>
      <c r="BI68" s="241">
        <v>0</v>
      </c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>
        <v>0</v>
      </c>
      <c r="BX68" s="241">
        <v>0</v>
      </c>
      <c r="BY68" s="241">
        <v>0</v>
      </c>
      <c r="BZ68" s="241">
        <v>0</v>
      </c>
      <c r="CA68" s="241">
        <v>0</v>
      </c>
      <c r="CB68" s="242" t="s">
        <v>633</v>
      </c>
      <c r="CC68" s="247">
        <v>5735.28</v>
      </c>
      <c r="CD68" s="247">
        <v>5735.28</v>
      </c>
      <c r="CE68" s="247">
        <v>0</v>
      </c>
      <c r="CF68" s="247">
        <v>0</v>
      </c>
    </row>
    <row r="69" spans="1:84" x14ac:dyDescent="0.25">
      <c r="A69" s="253" t="s">
        <v>761</v>
      </c>
      <c r="B69" s="254" t="s">
        <v>762</v>
      </c>
      <c r="C69" s="254" t="s">
        <v>642</v>
      </c>
      <c r="D69" s="233"/>
      <c r="E69" s="234">
        <v>235514</v>
      </c>
      <c r="F69" s="235">
        <v>235514</v>
      </c>
      <c r="G69" s="255">
        <f>'Jobs-Ops'!G69</f>
        <v>0</v>
      </c>
      <c r="H69" s="113">
        <f>'Jobs-Ops'!H69</f>
        <v>0</v>
      </c>
      <c r="I69" s="104"/>
      <c r="J69" s="237">
        <f t="shared" si="10"/>
        <v>235514</v>
      </c>
      <c r="K69" s="238"/>
      <c r="L69" s="239"/>
      <c r="M69" s="8">
        <v>130225.22</v>
      </c>
      <c r="N69" s="240">
        <f t="shared" si="11"/>
        <v>130225.22</v>
      </c>
      <c r="O69" s="71"/>
      <c r="P69" s="100"/>
      <c r="Q69" s="9">
        <f t="shared" si="12"/>
        <v>105288.78</v>
      </c>
      <c r="R69" s="9">
        <f t="shared" si="13"/>
        <v>0</v>
      </c>
      <c r="S69" s="9">
        <f t="shared" si="14"/>
        <v>105288.78</v>
      </c>
      <c r="T69" s="256"/>
      <c r="U69" s="10"/>
      <c r="V69" s="23">
        <f t="shared" si="15"/>
        <v>0.10624746880826924</v>
      </c>
      <c r="W69" s="11">
        <f t="shared" si="16"/>
        <v>25022.766368910721</v>
      </c>
      <c r="X69" s="8">
        <v>13836.1</v>
      </c>
      <c r="Y69" s="9">
        <f t="shared" si="17"/>
        <v>11186.666368910721</v>
      </c>
      <c r="Z69" s="9">
        <f t="shared" si="18"/>
        <v>0</v>
      </c>
      <c r="AA69" s="9">
        <f t="shared" si="19"/>
        <v>11186.666368910721</v>
      </c>
      <c r="AB69" s="10"/>
      <c r="AC69" s="24">
        <v>0</v>
      </c>
      <c r="AD69" s="11">
        <v>0</v>
      </c>
      <c r="AE69" s="8">
        <v>0</v>
      </c>
      <c r="AF69" s="9">
        <f t="shared" si="20"/>
        <v>0</v>
      </c>
      <c r="AG69" s="10"/>
      <c r="AH69" s="11">
        <f t="shared" si="21"/>
        <v>25022.766368910721</v>
      </c>
      <c r="AI69" s="8">
        <v>13836.1</v>
      </c>
      <c r="AJ69" s="9">
        <f t="shared" si="23"/>
        <v>11186.666368910721</v>
      </c>
      <c r="AK69" s="10"/>
      <c r="AL69" s="25">
        <f t="shared" si="24"/>
        <v>210491.23363108927</v>
      </c>
      <c r="AM69" s="25">
        <f t="shared" si="25"/>
        <v>116389.12</v>
      </c>
      <c r="AN69" s="25">
        <f t="shared" si="26"/>
        <v>94102.113631089276</v>
      </c>
      <c r="AO69" s="10"/>
      <c r="AP69" s="12">
        <v>0</v>
      </c>
      <c r="AQ69" s="12">
        <f t="shared" si="27"/>
        <v>25022.766368910721</v>
      </c>
      <c r="AR69" s="12" t="str">
        <f t="shared" si="28"/>
        <v xml:space="preserve"> </v>
      </c>
      <c r="AS69" s="241"/>
      <c r="AT69" s="242"/>
      <c r="AU69" s="241"/>
      <c r="AV69" s="241"/>
      <c r="AW69" s="243"/>
      <c r="AX69" s="242"/>
      <c r="AY69" s="242"/>
      <c r="AZ69" s="241">
        <v>0</v>
      </c>
      <c r="BA69" s="241">
        <v>0</v>
      </c>
      <c r="BB69" s="241">
        <v>0</v>
      </c>
      <c r="BC69" s="241">
        <v>0</v>
      </c>
      <c r="BD69" s="241">
        <v>0</v>
      </c>
      <c r="BE69" s="241">
        <v>0</v>
      </c>
      <c r="BF69" s="241"/>
      <c r="BG69" s="241">
        <v>1</v>
      </c>
      <c r="BH69" s="241">
        <v>0</v>
      </c>
      <c r="BI69" s="241">
        <v>0</v>
      </c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>
        <v>0</v>
      </c>
      <c r="BX69" s="241">
        <v>0</v>
      </c>
      <c r="BY69" s="241">
        <v>0</v>
      </c>
      <c r="BZ69" s="241">
        <v>0</v>
      </c>
      <c r="CA69" s="241">
        <v>0</v>
      </c>
      <c r="CB69" s="242" t="s">
        <v>633</v>
      </c>
      <c r="CC69" s="247">
        <v>13836.1</v>
      </c>
      <c r="CD69" s="247">
        <v>13836.1</v>
      </c>
      <c r="CE69" s="247">
        <v>0</v>
      </c>
      <c r="CF69" s="247">
        <v>0</v>
      </c>
    </row>
    <row r="70" spans="1:84" x14ac:dyDescent="0.25">
      <c r="A70" s="253" t="s">
        <v>763</v>
      </c>
      <c r="B70" s="254" t="s">
        <v>764</v>
      </c>
      <c r="C70" s="254" t="s">
        <v>642</v>
      </c>
      <c r="D70" s="233"/>
      <c r="E70" s="234">
        <v>515000</v>
      </c>
      <c r="F70" s="235">
        <v>515000</v>
      </c>
      <c r="G70" s="255">
        <f>'Jobs-Ops'!G70</f>
        <v>0</v>
      </c>
      <c r="H70" s="113">
        <f>'Jobs-Ops'!H70</f>
        <v>0</v>
      </c>
      <c r="I70" s="104"/>
      <c r="J70" s="237">
        <f t="shared" si="10"/>
        <v>515000</v>
      </c>
      <c r="K70" s="238"/>
      <c r="L70" s="239"/>
      <c r="M70" s="8">
        <v>341059.89</v>
      </c>
      <c r="N70" s="240">
        <f t="shared" si="11"/>
        <v>341059.89</v>
      </c>
      <c r="O70" s="71"/>
      <c r="P70" s="100"/>
      <c r="Q70" s="9">
        <f t="shared" si="12"/>
        <v>173940.11</v>
      </c>
      <c r="R70" s="9">
        <f t="shared" si="13"/>
        <v>0</v>
      </c>
      <c r="S70" s="9">
        <f t="shared" si="14"/>
        <v>173940.11</v>
      </c>
      <c r="T70" s="256"/>
      <c r="U70" s="10"/>
      <c r="V70" s="23">
        <f t="shared" si="15"/>
        <v>1.6437992752533874E-2</v>
      </c>
      <c r="W70" s="11">
        <f t="shared" si="16"/>
        <v>5606.34</v>
      </c>
      <c r="X70" s="8">
        <v>5606.34</v>
      </c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>
        <v>0</v>
      </c>
      <c r="AD70" s="11">
        <v>0</v>
      </c>
      <c r="AE70" s="8">
        <v>0</v>
      </c>
      <c r="AF70" s="9">
        <f t="shared" si="20"/>
        <v>0</v>
      </c>
      <c r="AG70" s="10"/>
      <c r="AH70" s="11">
        <f t="shared" si="21"/>
        <v>5606.34</v>
      </c>
      <c r="AI70" s="8">
        <v>5606.34</v>
      </c>
      <c r="AJ70" s="9">
        <f t="shared" si="23"/>
        <v>0</v>
      </c>
      <c r="AK70" s="10"/>
      <c r="AL70" s="25">
        <f t="shared" si="24"/>
        <v>509393.66</v>
      </c>
      <c r="AM70" s="25">
        <f t="shared" si="25"/>
        <v>335453.55</v>
      </c>
      <c r="AN70" s="25">
        <f t="shared" si="26"/>
        <v>173940.11</v>
      </c>
      <c r="AO70" s="10"/>
      <c r="AP70" s="12">
        <v>0</v>
      </c>
      <c r="AQ70" s="12">
        <f t="shared" si="27"/>
        <v>5606.34</v>
      </c>
      <c r="AR70" s="12" t="str">
        <f t="shared" si="28"/>
        <v xml:space="preserve"> </v>
      </c>
      <c r="AS70" s="241"/>
      <c r="AT70" s="242"/>
      <c r="AU70" s="241"/>
      <c r="AV70" s="241"/>
      <c r="AW70" s="243"/>
      <c r="AX70" s="242"/>
      <c r="AY70" s="242"/>
      <c r="AZ70" s="241">
        <v>0</v>
      </c>
      <c r="BA70" s="241">
        <v>0</v>
      </c>
      <c r="BB70" s="241">
        <v>0</v>
      </c>
      <c r="BC70" s="241">
        <v>0</v>
      </c>
      <c r="BD70" s="241">
        <v>0</v>
      </c>
      <c r="BE70" s="241">
        <v>0</v>
      </c>
      <c r="BF70" s="241"/>
      <c r="BG70" s="241">
        <v>1</v>
      </c>
      <c r="BH70" s="241">
        <v>0</v>
      </c>
      <c r="BI70" s="241">
        <v>0</v>
      </c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>
        <v>0</v>
      </c>
      <c r="BX70" s="241">
        <v>0</v>
      </c>
      <c r="BY70" s="241">
        <v>0</v>
      </c>
      <c r="BZ70" s="241">
        <v>0</v>
      </c>
      <c r="CA70" s="241">
        <v>0</v>
      </c>
      <c r="CB70" s="242" t="s">
        <v>633</v>
      </c>
      <c r="CC70" s="247">
        <v>5606.34</v>
      </c>
      <c r="CD70" s="247">
        <v>5606.34</v>
      </c>
      <c r="CE70" s="247">
        <v>0</v>
      </c>
      <c r="CF70" s="247">
        <v>0</v>
      </c>
    </row>
    <row r="71" spans="1:84" x14ac:dyDescent="0.25">
      <c r="A71" s="253" t="s">
        <v>765</v>
      </c>
      <c r="B71" s="254" t="s">
        <v>766</v>
      </c>
      <c r="C71" s="254" t="s">
        <v>642</v>
      </c>
      <c r="D71" s="233"/>
      <c r="E71" s="234">
        <v>81431</v>
      </c>
      <c r="F71" s="235">
        <v>81431</v>
      </c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81431</v>
      </c>
      <c r="K71" s="238"/>
      <c r="L71" s="239"/>
      <c r="M71" s="8">
        <v>65270.74</v>
      </c>
      <c r="N71" s="240">
        <f t="shared" ref="N71:N134" si="30">M71</f>
        <v>65270.74</v>
      </c>
      <c r="O71" s="71"/>
      <c r="P71" s="100"/>
      <c r="Q71" s="9">
        <f t="shared" ref="Q71:Q134" si="31">J71-N71</f>
        <v>16160.260000000002</v>
      </c>
      <c r="R71" s="9">
        <f t="shared" ref="R71:R134" si="32">IF(LEFT(B71,4)&lt;&gt;"    ",0,BI71)</f>
        <v>0</v>
      </c>
      <c r="S71" s="9">
        <f t="shared" ref="S71:S134" si="33">+Q71-R71</f>
        <v>16160.260000000002</v>
      </c>
      <c r="T71" s="256"/>
      <c r="U71" s="10"/>
      <c r="V71" s="23">
        <f t="shared" ref="V71:V134" si="34">IF(LEFT(B71,4)&lt;&gt;"    ","",IF(N71&lt;&gt;0,X71/N71,0))</f>
        <v>0.32691325393277293</v>
      </c>
      <c r="W71" s="11">
        <f t="shared" ref="W71:W134" si="35">IF(LEFT(B71,4)&lt;&gt;"    ","",IF(V71&gt;=0.1,V71*J71,X71))</f>
        <v>26620.873180999632</v>
      </c>
      <c r="X71" s="8">
        <v>21337.87</v>
      </c>
      <c r="Y71" s="9">
        <f t="shared" ref="Y71:Y134" si="36">IF(LEFT(B71,4)&lt;&gt;"    ",0,IF(Q71&lt;0,Q71,IF(V71&gt;0.1,W71-X71,0)))</f>
        <v>5283.0031809996326</v>
      </c>
      <c r="Z71" s="9">
        <f t="shared" ref="Z71:Z134" si="37">IF(LEFT(B71,4)&lt;&gt;"    ",0,BI71)</f>
        <v>0</v>
      </c>
      <c r="AA71" s="9">
        <f t="shared" ref="AA71:AA134" si="38">Y71-Z71</f>
        <v>5283.0031809996326</v>
      </c>
      <c r="AB71" s="10"/>
      <c r="AC71" s="24">
        <v>0</v>
      </c>
      <c r="AD71" s="11">
        <v>0</v>
      </c>
      <c r="AE71" s="8">
        <v>0</v>
      </c>
      <c r="AF71" s="9">
        <f t="shared" ref="AF71:AF134" si="39">IF(LEFT(B71,4)&lt;&gt;"    ","",AD71-AE71)</f>
        <v>0</v>
      </c>
      <c r="AG71" s="10"/>
      <c r="AH71" s="11">
        <f t="shared" ref="AH71:AH134" si="40">IF(LEFT(B71,4)&lt;&gt;"    ","",W71-AD71)</f>
        <v>26620.873180999632</v>
      </c>
      <c r="AI71" s="8">
        <v>21337.87</v>
      </c>
      <c r="AJ71" s="9">
        <f t="shared" ref="AJ71:AJ134" si="41">IF(LEFT(B71,4)&lt;&gt;"    ","",Y71-AF71)</f>
        <v>5283.0031809996326</v>
      </c>
      <c r="AK71" s="10"/>
      <c r="AL71" s="25">
        <f t="shared" ref="AL71:AL134" si="42">IF(LEFT(B71,4)&lt;&gt;"    ","",J71-W71)</f>
        <v>54810.126819000368</v>
      </c>
      <c r="AM71" s="25">
        <f t="shared" ref="AM71:AM134" si="43">N71-X71</f>
        <v>43932.869999999995</v>
      </c>
      <c r="AN71" s="25">
        <f t="shared" ref="AN71:AN134" si="44">IF(LEFT(B71,4)&lt;&gt;"    ","",Q71-Y71)</f>
        <v>10877.256819000369</v>
      </c>
      <c r="AO71" s="10"/>
      <c r="AP71" s="12">
        <v>7850</v>
      </c>
      <c r="AQ71" s="12">
        <f t="shared" ref="AQ71:AQ134" si="45">IF(LEFT(B71,4)&lt;&gt;"    ","",IF(W71-AP71&gt;=0,W71-AP71," "))</f>
        <v>18770.873180999632</v>
      </c>
      <c r="AR71" s="12" t="str">
        <f t="shared" ref="AR71:AR134" si="46">IF(LEFT(B71,4)&lt;&gt;"    ","",IF(AP71-W71&gt;=0,AP71-W71," "))</f>
        <v xml:space="preserve"> </v>
      </c>
      <c r="AS71" s="241"/>
      <c r="AT71" s="242"/>
      <c r="AU71" s="241"/>
      <c r="AV71" s="241"/>
      <c r="AW71" s="243"/>
      <c r="AX71" s="242"/>
      <c r="AY71" s="242"/>
      <c r="AZ71" s="241">
        <v>0</v>
      </c>
      <c r="BA71" s="241">
        <v>0</v>
      </c>
      <c r="BB71" s="241">
        <v>0</v>
      </c>
      <c r="BC71" s="241">
        <v>0</v>
      </c>
      <c r="BD71" s="241">
        <v>0</v>
      </c>
      <c r="BE71" s="241">
        <v>0</v>
      </c>
      <c r="BF71" s="241"/>
      <c r="BG71" s="241">
        <v>1</v>
      </c>
      <c r="BH71" s="241">
        <v>0</v>
      </c>
      <c r="BI71" s="241">
        <v>0</v>
      </c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>
        <v>0</v>
      </c>
      <c r="BX71" s="241">
        <v>0</v>
      </c>
      <c r="BY71" s="241">
        <v>0</v>
      </c>
      <c r="BZ71" s="241">
        <v>0</v>
      </c>
      <c r="CA71" s="241">
        <v>0</v>
      </c>
      <c r="CB71" s="242" t="s">
        <v>633</v>
      </c>
      <c r="CC71" s="247">
        <v>21337.87</v>
      </c>
      <c r="CD71" s="247">
        <v>21337.87</v>
      </c>
      <c r="CE71" s="247">
        <v>7850</v>
      </c>
      <c r="CF71" s="247">
        <v>0</v>
      </c>
    </row>
    <row r="72" spans="1:84" x14ac:dyDescent="0.25">
      <c r="A72" s="253" t="s">
        <v>767</v>
      </c>
      <c r="B72" s="254" t="s">
        <v>768</v>
      </c>
      <c r="C72" s="254" t="s">
        <v>642</v>
      </c>
      <c r="D72" s="233"/>
      <c r="E72" s="234">
        <v>0</v>
      </c>
      <c r="F72" s="235">
        <v>0</v>
      </c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>
        <v>0</v>
      </c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/>
      <c r="U72" s="10"/>
      <c r="V72" s="23">
        <f t="shared" si="34"/>
        <v>0</v>
      </c>
      <c r="W72" s="11">
        <f t="shared" si="35"/>
        <v>0</v>
      </c>
      <c r="X72" s="8">
        <v>0</v>
      </c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>
        <v>0</v>
      </c>
      <c r="AD72" s="11">
        <v>0</v>
      </c>
      <c r="AE72" s="8">
        <v>0</v>
      </c>
      <c r="AF72" s="9">
        <f t="shared" si="39"/>
        <v>0</v>
      </c>
      <c r="AG72" s="10"/>
      <c r="AH72" s="11">
        <f t="shared" si="40"/>
        <v>0</v>
      </c>
      <c r="AI72" s="8">
        <v>0</v>
      </c>
      <c r="AJ72" s="9">
        <f t="shared" si="41"/>
        <v>0</v>
      </c>
      <c r="AK72" s="10"/>
      <c r="AL72" s="25">
        <f t="shared" si="42"/>
        <v>0</v>
      </c>
      <c r="AM72" s="25">
        <f t="shared" si="43"/>
        <v>0</v>
      </c>
      <c r="AN72" s="25">
        <f t="shared" si="44"/>
        <v>0</v>
      </c>
      <c r="AO72" s="10"/>
      <c r="AP72" s="12">
        <v>0</v>
      </c>
      <c r="AQ72" s="12">
        <f t="shared" si="45"/>
        <v>0</v>
      </c>
      <c r="AR72" s="12">
        <f t="shared" si="46"/>
        <v>0</v>
      </c>
      <c r="AS72" s="241"/>
      <c r="AT72" s="242"/>
      <c r="AU72" s="241"/>
      <c r="AV72" s="241"/>
      <c r="AW72" s="243"/>
      <c r="AX72" s="242"/>
      <c r="AY72" s="242"/>
      <c r="AZ72" s="241">
        <v>0</v>
      </c>
      <c r="BA72" s="241">
        <v>0</v>
      </c>
      <c r="BB72" s="241">
        <v>0</v>
      </c>
      <c r="BC72" s="241">
        <v>0</v>
      </c>
      <c r="BD72" s="241">
        <v>0</v>
      </c>
      <c r="BE72" s="241">
        <v>0</v>
      </c>
      <c r="BF72" s="241"/>
      <c r="BG72" s="241">
        <v>1</v>
      </c>
      <c r="BH72" s="241">
        <v>0</v>
      </c>
      <c r="BI72" s="241">
        <v>0</v>
      </c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>
        <v>0</v>
      </c>
      <c r="BX72" s="241">
        <v>0</v>
      </c>
      <c r="BY72" s="241">
        <v>0</v>
      </c>
      <c r="BZ72" s="241">
        <v>0</v>
      </c>
      <c r="CA72" s="241">
        <v>0</v>
      </c>
      <c r="CB72" s="242" t="s">
        <v>633</v>
      </c>
      <c r="CC72" s="247">
        <v>0</v>
      </c>
      <c r="CD72" s="247">
        <v>0</v>
      </c>
      <c r="CE72" s="247">
        <v>0</v>
      </c>
      <c r="CF72" s="247">
        <v>0</v>
      </c>
    </row>
    <row r="73" spans="1:84" x14ac:dyDescent="0.25">
      <c r="A73" s="253" t="s">
        <v>769</v>
      </c>
      <c r="B73" s="254" t="s">
        <v>770</v>
      </c>
      <c r="C73" s="254" t="s">
        <v>642</v>
      </c>
      <c r="D73" s="233"/>
      <c r="E73" s="234">
        <v>2100000</v>
      </c>
      <c r="F73" s="235">
        <v>2100000</v>
      </c>
      <c r="G73" s="255">
        <f>'Jobs-Ops'!G73</f>
        <v>0</v>
      </c>
      <c r="H73" s="113">
        <f>'Jobs-Ops'!H73</f>
        <v>0</v>
      </c>
      <c r="I73" s="104"/>
      <c r="J73" s="237">
        <f t="shared" si="29"/>
        <v>2100000</v>
      </c>
      <c r="K73" s="238"/>
      <c r="L73" s="239"/>
      <c r="M73" s="8">
        <v>1417604.1</v>
      </c>
      <c r="N73" s="240">
        <f t="shared" si="30"/>
        <v>1417604.1</v>
      </c>
      <c r="O73" s="71"/>
      <c r="P73" s="100"/>
      <c r="Q73" s="9">
        <f t="shared" si="31"/>
        <v>682395.89999999991</v>
      </c>
      <c r="R73" s="9">
        <f t="shared" si="32"/>
        <v>0</v>
      </c>
      <c r="S73" s="9">
        <f t="shared" si="33"/>
        <v>682395.89999999991</v>
      </c>
      <c r="T73" s="256"/>
      <c r="U73" s="10"/>
      <c r="V73" s="23">
        <f t="shared" si="34"/>
        <v>7.2143675374528038E-2</v>
      </c>
      <c r="W73" s="11">
        <f t="shared" si="35"/>
        <v>102271.17</v>
      </c>
      <c r="X73" s="8">
        <v>102271.17</v>
      </c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>
        <v>0</v>
      </c>
      <c r="AD73" s="11">
        <v>0</v>
      </c>
      <c r="AE73" s="8">
        <v>0</v>
      </c>
      <c r="AF73" s="9">
        <f t="shared" si="39"/>
        <v>0</v>
      </c>
      <c r="AG73" s="10"/>
      <c r="AH73" s="11">
        <f t="shared" si="40"/>
        <v>102271.17</v>
      </c>
      <c r="AI73" s="8">
        <v>102271.17</v>
      </c>
      <c r="AJ73" s="9">
        <f t="shared" si="41"/>
        <v>0</v>
      </c>
      <c r="AK73" s="10"/>
      <c r="AL73" s="25">
        <f t="shared" si="42"/>
        <v>1997728.83</v>
      </c>
      <c r="AM73" s="25">
        <f t="shared" si="43"/>
        <v>1315332.9300000002</v>
      </c>
      <c r="AN73" s="25">
        <f t="shared" si="44"/>
        <v>682395.89999999991</v>
      </c>
      <c r="AO73" s="10"/>
      <c r="AP73" s="12">
        <v>0</v>
      </c>
      <c r="AQ73" s="12">
        <f t="shared" si="45"/>
        <v>102271.17</v>
      </c>
      <c r="AR73" s="12" t="str">
        <f t="shared" si="46"/>
        <v xml:space="preserve"> </v>
      </c>
      <c r="AS73" s="241"/>
      <c r="AT73" s="242"/>
      <c r="AU73" s="241"/>
      <c r="AV73" s="241"/>
      <c r="AW73" s="243"/>
      <c r="AX73" s="242"/>
      <c r="AY73" s="242"/>
      <c r="AZ73" s="241">
        <v>0</v>
      </c>
      <c r="BA73" s="241">
        <v>0</v>
      </c>
      <c r="BB73" s="241">
        <v>0</v>
      </c>
      <c r="BC73" s="241">
        <v>0</v>
      </c>
      <c r="BD73" s="241">
        <v>0</v>
      </c>
      <c r="BE73" s="241">
        <v>0</v>
      </c>
      <c r="BF73" s="241"/>
      <c r="BG73" s="241">
        <v>1</v>
      </c>
      <c r="BH73" s="241">
        <v>0</v>
      </c>
      <c r="BI73" s="241">
        <v>0</v>
      </c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>
        <v>0</v>
      </c>
      <c r="BX73" s="241">
        <v>0</v>
      </c>
      <c r="BY73" s="241">
        <v>0</v>
      </c>
      <c r="BZ73" s="241">
        <v>0</v>
      </c>
      <c r="CA73" s="241">
        <v>0</v>
      </c>
      <c r="CB73" s="242" t="s">
        <v>633</v>
      </c>
      <c r="CC73" s="247">
        <v>102271.17</v>
      </c>
      <c r="CD73" s="247">
        <v>102271.17</v>
      </c>
      <c r="CE73" s="247">
        <v>0</v>
      </c>
      <c r="CF73" s="247">
        <v>0</v>
      </c>
    </row>
    <row r="74" spans="1:84" x14ac:dyDescent="0.25">
      <c r="A74" s="253" t="s">
        <v>771</v>
      </c>
      <c r="B74" s="254" t="s">
        <v>772</v>
      </c>
      <c r="C74" s="254" t="s">
        <v>642</v>
      </c>
      <c r="D74" s="233"/>
      <c r="E74" s="234">
        <v>171170</v>
      </c>
      <c r="F74" s="235">
        <v>171170</v>
      </c>
      <c r="G74" s="255">
        <f>'Jobs-Ops'!G74</f>
        <v>0</v>
      </c>
      <c r="H74" s="113">
        <f>'Jobs-Ops'!H74</f>
        <v>0</v>
      </c>
      <c r="I74" s="104"/>
      <c r="J74" s="237">
        <f t="shared" si="29"/>
        <v>171170</v>
      </c>
      <c r="K74" s="238"/>
      <c r="L74" s="239"/>
      <c r="M74" s="8">
        <v>86558.28</v>
      </c>
      <c r="N74" s="240">
        <f t="shared" si="30"/>
        <v>86558.28</v>
      </c>
      <c r="O74" s="71"/>
      <c r="P74" s="100"/>
      <c r="Q74" s="9">
        <f t="shared" si="31"/>
        <v>84611.72</v>
      </c>
      <c r="R74" s="9">
        <f t="shared" si="32"/>
        <v>0</v>
      </c>
      <c r="S74" s="9">
        <f t="shared" si="33"/>
        <v>84611.72</v>
      </c>
      <c r="T74" s="256"/>
      <c r="U74" s="10"/>
      <c r="V74" s="23">
        <f t="shared" si="34"/>
        <v>9.2650870604175595E-2</v>
      </c>
      <c r="W74" s="11">
        <f t="shared" si="35"/>
        <v>8019.7</v>
      </c>
      <c r="X74" s="8">
        <v>8019.7</v>
      </c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>
        <v>0</v>
      </c>
      <c r="AD74" s="11">
        <v>0</v>
      </c>
      <c r="AE74" s="8">
        <v>0</v>
      </c>
      <c r="AF74" s="9">
        <f t="shared" si="39"/>
        <v>0</v>
      </c>
      <c r="AG74" s="10"/>
      <c r="AH74" s="11">
        <f t="shared" si="40"/>
        <v>8019.7</v>
      </c>
      <c r="AI74" s="8">
        <v>8019.7</v>
      </c>
      <c r="AJ74" s="9">
        <f t="shared" si="41"/>
        <v>0</v>
      </c>
      <c r="AK74" s="10"/>
      <c r="AL74" s="25">
        <f t="shared" si="42"/>
        <v>163150.29999999999</v>
      </c>
      <c r="AM74" s="25">
        <f t="shared" si="43"/>
        <v>78538.58</v>
      </c>
      <c r="AN74" s="25">
        <f t="shared" si="44"/>
        <v>84611.72</v>
      </c>
      <c r="AO74" s="10"/>
      <c r="AP74" s="12">
        <v>9000</v>
      </c>
      <c r="AQ74" s="12" t="str">
        <f t="shared" si="45"/>
        <v xml:space="preserve"> </v>
      </c>
      <c r="AR74" s="12">
        <f t="shared" si="46"/>
        <v>980.30000000000018</v>
      </c>
      <c r="AS74" s="241"/>
      <c r="AT74" s="242"/>
      <c r="AU74" s="241"/>
      <c r="AV74" s="241"/>
      <c r="AW74" s="243"/>
      <c r="AX74" s="242"/>
      <c r="AY74" s="242"/>
      <c r="AZ74" s="241">
        <v>0</v>
      </c>
      <c r="BA74" s="241">
        <v>0</v>
      </c>
      <c r="BB74" s="241">
        <v>0</v>
      </c>
      <c r="BC74" s="241">
        <v>0</v>
      </c>
      <c r="BD74" s="241">
        <v>0</v>
      </c>
      <c r="BE74" s="241">
        <v>0</v>
      </c>
      <c r="BF74" s="241"/>
      <c r="BG74" s="241">
        <v>1</v>
      </c>
      <c r="BH74" s="241">
        <v>0</v>
      </c>
      <c r="BI74" s="241">
        <v>0</v>
      </c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>
        <v>0</v>
      </c>
      <c r="BX74" s="241">
        <v>0</v>
      </c>
      <c r="BY74" s="241">
        <v>0</v>
      </c>
      <c r="BZ74" s="241">
        <v>0</v>
      </c>
      <c r="CA74" s="241">
        <v>0</v>
      </c>
      <c r="CB74" s="242" t="s">
        <v>633</v>
      </c>
      <c r="CC74" s="247">
        <v>8019.7</v>
      </c>
      <c r="CD74" s="247">
        <v>8019.7</v>
      </c>
      <c r="CE74" s="247">
        <v>9000</v>
      </c>
      <c r="CF74" s="247">
        <v>0</v>
      </c>
    </row>
    <row r="75" spans="1:84" x14ac:dyDescent="0.25">
      <c r="A75" s="253" t="s">
        <v>773</v>
      </c>
      <c r="B75" s="254" t="s">
        <v>774</v>
      </c>
      <c r="C75" s="254" t="s">
        <v>642</v>
      </c>
      <c r="D75" s="233"/>
      <c r="E75" s="234">
        <v>33500</v>
      </c>
      <c r="F75" s="235">
        <v>33500</v>
      </c>
      <c r="G75" s="255">
        <f>'Jobs-Ops'!G75</f>
        <v>0</v>
      </c>
      <c r="H75" s="113">
        <f>'Jobs-Ops'!H75</f>
        <v>0</v>
      </c>
      <c r="I75" s="104"/>
      <c r="J75" s="237">
        <f t="shared" si="29"/>
        <v>33500</v>
      </c>
      <c r="K75" s="238"/>
      <c r="L75" s="239"/>
      <c r="M75" s="8">
        <v>25429.63</v>
      </c>
      <c r="N75" s="240">
        <f t="shared" si="30"/>
        <v>25429.63</v>
      </c>
      <c r="O75" s="71"/>
      <c r="P75" s="100"/>
      <c r="Q75" s="9">
        <f t="shared" si="31"/>
        <v>8070.369999999999</v>
      </c>
      <c r="R75" s="9">
        <f t="shared" si="32"/>
        <v>0</v>
      </c>
      <c r="S75" s="9">
        <f t="shared" si="33"/>
        <v>8070.369999999999</v>
      </c>
      <c r="T75" s="256"/>
      <c r="U75" s="10"/>
      <c r="V75" s="23">
        <f t="shared" si="34"/>
        <v>0.15779977923390942</v>
      </c>
      <c r="W75" s="11">
        <f t="shared" si="35"/>
        <v>5286.2926043359657</v>
      </c>
      <c r="X75" s="8">
        <v>4012.79</v>
      </c>
      <c r="Y75" s="9">
        <f t="shared" si="36"/>
        <v>1273.5026043359658</v>
      </c>
      <c r="Z75" s="9">
        <f t="shared" si="37"/>
        <v>0</v>
      </c>
      <c r="AA75" s="9">
        <f t="shared" si="38"/>
        <v>1273.5026043359658</v>
      </c>
      <c r="AB75" s="10"/>
      <c r="AC75" s="24">
        <v>0</v>
      </c>
      <c r="AD75" s="11">
        <v>0</v>
      </c>
      <c r="AE75" s="8">
        <v>0</v>
      </c>
      <c r="AF75" s="9">
        <f t="shared" si="39"/>
        <v>0</v>
      </c>
      <c r="AG75" s="10"/>
      <c r="AH75" s="11">
        <f t="shared" si="40"/>
        <v>5286.2926043359657</v>
      </c>
      <c r="AI75" s="8">
        <v>4012.79</v>
      </c>
      <c r="AJ75" s="9">
        <f t="shared" si="41"/>
        <v>1273.5026043359658</v>
      </c>
      <c r="AK75" s="10"/>
      <c r="AL75" s="25">
        <f t="shared" si="42"/>
        <v>28213.707395664034</v>
      </c>
      <c r="AM75" s="25">
        <f t="shared" si="43"/>
        <v>21416.84</v>
      </c>
      <c r="AN75" s="25">
        <f t="shared" si="44"/>
        <v>6796.8673956640332</v>
      </c>
      <c r="AO75" s="10"/>
      <c r="AP75" s="12">
        <v>0</v>
      </c>
      <c r="AQ75" s="12">
        <f t="shared" si="45"/>
        <v>5286.2926043359657</v>
      </c>
      <c r="AR75" s="12" t="str">
        <f t="shared" si="46"/>
        <v xml:space="preserve"> </v>
      </c>
      <c r="AS75" s="241"/>
      <c r="AT75" s="242"/>
      <c r="AU75" s="241"/>
      <c r="AV75" s="241"/>
      <c r="AW75" s="243"/>
      <c r="AX75" s="242"/>
      <c r="AY75" s="242"/>
      <c r="AZ75" s="241">
        <v>0</v>
      </c>
      <c r="BA75" s="241">
        <v>0</v>
      </c>
      <c r="BB75" s="241">
        <v>0</v>
      </c>
      <c r="BC75" s="241">
        <v>0</v>
      </c>
      <c r="BD75" s="241">
        <v>0</v>
      </c>
      <c r="BE75" s="241">
        <v>0</v>
      </c>
      <c r="BF75" s="241"/>
      <c r="BG75" s="241">
        <v>1</v>
      </c>
      <c r="BH75" s="241">
        <v>0</v>
      </c>
      <c r="BI75" s="241">
        <v>0</v>
      </c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>
        <v>0</v>
      </c>
      <c r="BX75" s="241">
        <v>0</v>
      </c>
      <c r="BY75" s="241">
        <v>0</v>
      </c>
      <c r="BZ75" s="241">
        <v>0</v>
      </c>
      <c r="CA75" s="241">
        <v>0</v>
      </c>
      <c r="CB75" s="242" t="s">
        <v>633</v>
      </c>
      <c r="CC75" s="247">
        <v>4012.79</v>
      </c>
      <c r="CD75" s="247">
        <v>4012.79</v>
      </c>
      <c r="CE75" s="247">
        <v>0</v>
      </c>
      <c r="CF75" s="247">
        <v>0</v>
      </c>
    </row>
    <row r="76" spans="1:84" x14ac:dyDescent="0.25">
      <c r="A76" s="253" t="s">
        <v>775</v>
      </c>
      <c r="B76" s="254" t="s">
        <v>776</v>
      </c>
      <c r="C76" s="254" t="s">
        <v>642</v>
      </c>
      <c r="D76" s="233"/>
      <c r="E76" s="234">
        <v>426500</v>
      </c>
      <c r="F76" s="235">
        <v>426500</v>
      </c>
      <c r="G76" s="255">
        <f>'Jobs-Ops'!G76</f>
        <v>0</v>
      </c>
      <c r="H76" s="113">
        <f>'Jobs-Ops'!H76</f>
        <v>0</v>
      </c>
      <c r="I76" s="104"/>
      <c r="J76" s="237">
        <f t="shared" si="29"/>
        <v>426500</v>
      </c>
      <c r="K76" s="238"/>
      <c r="L76" s="239"/>
      <c r="M76" s="8">
        <v>331094.75</v>
      </c>
      <c r="N76" s="240">
        <f t="shared" si="30"/>
        <v>331094.75</v>
      </c>
      <c r="O76" s="71"/>
      <c r="P76" s="100"/>
      <c r="Q76" s="9">
        <f t="shared" si="31"/>
        <v>95405.25</v>
      </c>
      <c r="R76" s="9">
        <f t="shared" si="32"/>
        <v>0</v>
      </c>
      <c r="S76" s="9">
        <f t="shared" si="33"/>
        <v>95405.25</v>
      </c>
      <c r="T76" s="256"/>
      <c r="U76" s="10"/>
      <c r="V76" s="23">
        <f t="shared" si="34"/>
        <v>8.974047459224286E-3</v>
      </c>
      <c r="W76" s="11">
        <f t="shared" si="35"/>
        <v>2971.26</v>
      </c>
      <c r="X76" s="8">
        <v>2971.26</v>
      </c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>
        <v>0</v>
      </c>
      <c r="AD76" s="11">
        <v>0</v>
      </c>
      <c r="AE76" s="8">
        <v>0</v>
      </c>
      <c r="AF76" s="9">
        <f t="shared" si="39"/>
        <v>0</v>
      </c>
      <c r="AG76" s="10"/>
      <c r="AH76" s="11">
        <f t="shared" si="40"/>
        <v>2971.26</v>
      </c>
      <c r="AI76" s="8">
        <v>2971.26</v>
      </c>
      <c r="AJ76" s="9">
        <f t="shared" si="41"/>
        <v>0</v>
      </c>
      <c r="AK76" s="10"/>
      <c r="AL76" s="25">
        <f t="shared" si="42"/>
        <v>423528.74</v>
      </c>
      <c r="AM76" s="25">
        <f t="shared" si="43"/>
        <v>328123.49</v>
      </c>
      <c r="AN76" s="25">
        <f t="shared" si="44"/>
        <v>95405.25</v>
      </c>
      <c r="AO76" s="10"/>
      <c r="AP76" s="12">
        <v>28000</v>
      </c>
      <c r="AQ76" s="12" t="str">
        <f t="shared" si="45"/>
        <v xml:space="preserve"> </v>
      </c>
      <c r="AR76" s="12">
        <f t="shared" si="46"/>
        <v>25028.739999999998</v>
      </c>
      <c r="AS76" s="241"/>
      <c r="AT76" s="242"/>
      <c r="AU76" s="241"/>
      <c r="AV76" s="241"/>
      <c r="AW76" s="243"/>
      <c r="AX76" s="242"/>
      <c r="AY76" s="242"/>
      <c r="AZ76" s="241">
        <v>0</v>
      </c>
      <c r="BA76" s="241">
        <v>0</v>
      </c>
      <c r="BB76" s="241">
        <v>0</v>
      </c>
      <c r="BC76" s="241">
        <v>0</v>
      </c>
      <c r="BD76" s="241">
        <v>0</v>
      </c>
      <c r="BE76" s="241">
        <v>0</v>
      </c>
      <c r="BF76" s="241"/>
      <c r="BG76" s="241">
        <v>1</v>
      </c>
      <c r="BH76" s="241">
        <v>0</v>
      </c>
      <c r="BI76" s="241">
        <v>0</v>
      </c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>
        <v>0</v>
      </c>
      <c r="BX76" s="241">
        <v>0</v>
      </c>
      <c r="BY76" s="241">
        <v>0</v>
      </c>
      <c r="BZ76" s="241">
        <v>0</v>
      </c>
      <c r="CA76" s="241">
        <v>0</v>
      </c>
      <c r="CB76" s="242" t="s">
        <v>633</v>
      </c>
      <c r="CC76" s="247">
        <v>2971.26</v>
      </c>
      <c r="CD76" s="247">
        <v>2971.26</v>
      </c>
      <c r="CE76" s="247">
        <v>28000</v>
      </c>
      <c r="CF76" s="247">
        <v>0</v>
      </c>
    </row>
    <row r="77" spans="1:84" x14ac:dyDescent="0.25">
      <c r="A77" s="253" t="s">
        <v>777</v>
      </c>
      <c r="B77" s="254" t="s">
        <v>778</v>
      </c>
      <c r="C77" s="254" t="s">
        <v>642</v>
      </c>
      <c r="D77" s="233"/>
      <c r="E77" s="234">
        <v>83972</v>
      </c>
      <c r="F77" s="235">
        <v>83972</v>
      </c>
      <c r="G77" s="255">
        <f>'Jobs-Ops'!G77</f>
        <v>0</v>
      </c>
      <c r="H77" s="113">
        <f>'Jobs-Ops'!H77</f>
        <v>0</v>
      </c>
      <c r="I77" s="104"/>
      <c r="J77" s="237">
        <f t="shared" si="29"/>
        <v>83972</v>
      </c>
      <c r="K77" s="238"/>
      <c r="L77" s="239"/>
      <c r="M77" s="8">
        <v>41539.9</v>
      </c>
      <c r="N77" s="240">
        <f t="shared" si="30"/>
        <v>41539.9</v>
      </c>
      <c r="O77" s="71"/>
      <c r="P77" s="100"/>
      <c r="Q77" s="9">
        <f t="shared" si="31"/>
        <v>42432.1</v>
      </c>
      <c r="R77" s="9">
        <f t="shared" si="32"/>
        <v>0</v>
      </c>
      <c r="S77" s="9">
        <f t="shared" si="33"/>
        <v>42432.1</v>
      </c>
      <c r="T77" s="256"/>
      <c r="U77" s="10"/>
      <c r="V77" s="23">
        <f t="shared" si="34"/>
        <v>3.0512832240809436E-3</v>
      </c>
      <c r="W77" s="11">
        <f t="shared" si="35"/>
        <v>126.75</v>
      </c>
      <c r="X77" s="8">
        <v>126.75</v>
      </c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>
        <v>0</v>
      </c>
      <c r="AD77" s="11">
        <v>0</v>
      </c>
      <c r="AE77" s="8">
        <v>0</v>
      </c>
      <c r="AF77" s="9">
        <f t="shared" si="39"/>
        <v>0</v>
      </c>
      <c r="AG77" s="10"/>
      <c r="AH77" s="11">
        <f t="shared" si="40"/>
        <v>126.75</v>
      </c>
      <c r="AI77" s="8">
        <v>126.75</v>
      </c>
      <c r="AJ77" s="9">
        <f t="shared" si="41"/>
        <v>0</v>
      </c>
      <c r="AK77" s="10"/>
      <c r="AL77" s="25">
        <f t="shared" si="42"/>
        <v>83845.25</v>
      </c>
      <c r="AM77" s="25">
        <f t="shared" si="43"/>
        <v>41413.15</v>
      </c>
      <c r="AN77" s="25">
        <f t="shared" si="44"/>
        <v>42432.1</v>
      </c>
      <c r="AO77" s="10"/>
      <c r="AP77" s="12">
        <v>0</v>
      </c>
      <c r="AQ77" s="12">
        <f t="shared" si="45"/>
        <v>126.75</v>
      </c>
      <c r="AR77" s="12" t="str">
        <f t="shared" si="46"/>
        <v xml:space="preserve"> </v>
      </c>
      <c r="AS77" s="241"/>
      <c r="AT77" s="242"/>
      <c r="AU77" s="241"/>
      <c r="AV77" s="241"/>
      <c r="AW77" s="243"/>
      <c r="AX77" s="242"/>
      <c r="AY77" s="242"/>
      <c r="AZ77" s="241">
        <v>0</v>
      </c>
      <c r="BA77" s="241">
        <v>0</v>
      </c>
      <c r="BB77" s="241">
        <v>0</v>
      </c>
      <c r="BC77" s="241">
        <v>0</v>
      </c>
      <c r="BD77" s="241">
        <v>0</v>
      </c>
      <c r="BE77" s="241">
        <v>0</v>
      </c>
      <c r="BF77" s="241"/>
      <c r="BG77" s="241">
        <v>1</v>
      </c>
      <c r="BH77" s="241">
        <v>0</v>
      </c>
      <c r="BI77" s="241">
        <v>0</v>
      </c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>
        <v>0</v>
      </c>
      <c r="BX77" s="241">
        <v>0</v>
      </c>
      <c r="BY77" s="241">
        <v>0</v>
      </c>
      <c r="BZ77" s="241">
        <v>0</v>
      </c>
      <c r="CA77" s="241">
        <v>0</v>
      </c>
      <c r="CB77" s="242" t="s">
        <v>633</v>
      </c>
      <c r="CC77" s="247">
        <v>126.75</v>
      </c>
      <c r="CD77" s="247">
        <v>126.75</v>
      </c>
      <c r="CE77" s="247">
        <v>0</v>
      </c>
      <c r="CF77" s="247">
        <v>0</v>
      </c>
    </row>
    <row r="78" spans="1:84" x14ac:dyDescent="0.25">
      <c r="A78" s="253" t="s">
        <v>779</v>
      </c>
      <c r="B78" s="254" t="s">
        <v>780</v>
      </c>
      <c r="C78" s="254" t="s">
        <v>642</v>
      </c>
      <c r="D78" s="233"/>
      <c r="E78" s="234">
        <v>395000</v>
      </c>
      <c r="F78" s="235">
        <v>395000</v>
      </c>
      <c r="G78" s="255">
        <f>'Jobs-Ops'!G78</f>
        <v>0</v>
      </c>
      <c r="H78" s="113">
        <f>'Jobs-Ops'!H78</f>
        <v>0</v>
      </c>
      <c r="I78" s="104"/>
      <c r="J78" s="237">
        <f t="shared" si="29"/>
        <v>395000</v>
      </c>
      <c r="K78" s="238"/>
      <c r="L78" s="239"/>
      <c r="M78" s="8">
        <v>253784.63</v>
      </c>
      <c r="N78" s="240">
        <f t="shared" si="30"/>
        <v>253784.63</v>
      </c>
      <c r="O78" s="71"/>
      <c r="P78" s="100"/>
      <c r="Q78" s="9">
        <f t="shared" si="31"/>
        <v>141215.37</v>
      </c>
      <c r="R78" s="9">
        <f t="shared" si="32"/>
        <v>0</v>
      </c>
      <c r="S78" s="9">
        <f t="shared" si="33"/>
        <v>141215.37</v>
      </c>
      <c r="T78" s="256"/>
      <c r="U78" s="10"/>
      <c r="V78" s="23">
        <f t="shared" si="34"/>
        <v>1.4983176877181254E-3</v>
      </c>
      <c r="W78" s="11">
        <f t="shared" si="35"/>
        <v>380.25</v>
      </c>
      <c r="X78" s="8">
        <v>380.25</v>
      </c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>
        <v>0</v>
      </c>
      <c r="AD78" s="11">
        <v>0</v>
      </c>
      <c r="AE78" s="8">
        <v>0</v>
      </c>
      <c r="AF78" s="9">
        <f t="shared" si="39"/>
        <v>0</v>
      </c>
      <c r="AG78" s="10"/>
      <c r="AH78" s="11">
        <f t="shared" si="40"/>
        <v>380.25</v>
      </c>
      <c r="AI78" s="8">
        <v>380.25</v>
      </c>
      <c r="AJ78" s="9">
        <f t="shared" si="41"/>
        <v>0</v>
      </c>
      <c r="AK78" s="10"/>
      <c r="AL78" s="25">
        <f t="shared" si="42"/>
        <v>394619.75</v>
      </c>
      <c r="AM78" s="25">
        <f t="shared" si="43"/>
        <v>253404.38</v>
      </c>
      <c r="AN78" s="25">
        <f t="shared" si="44"/>
        <v>141215.37</v>
      </c>
      <c r="AO78" s="10"/>
      <c r="AP78" s="12">
        <v>0</v>
      </c>
      <c r="AQ78" s="12">
        <f t="shared" si="45"/>
        <v>380.25</v>
      </c>
      <c r="AR78" s="12" t="str">
        <f t="shared" si="46"/>
        <v xml:space="preserve"> </v>
      </c>
      <c r="AS78" s="241"/>
      <c r="AT78" s="242"/>
      <c r="AU78" s="241"/>
      <c r="AV78" s="241"/>
      <c r="AW78" s="243"/>
      <c r="AX78" s="242"/>
      <c r="AY78" s="242"/>
      <c r="AZ78" s="241">
        <v>0</v>
      </c>
      <c r="BA78" s="241">
        <v>0</v>
      </c>
      <c r="BB78" s="241">
        <v>0</v>
      </c>
      <c r="BC78" s="241">
        <v>0</v>
      </c>
      <c r="BD78" s="241">
        <v>0</v>
      </c>
      <c r="BE78" s="241">
        <v>0</v>
      </c>
      <c r="BF78" s="241"/>
      <c r="BG78" s="241">
        <v>1</v>
      </c>
      <c r="BH78" s="241">
        <v>0</v>
      </c>
      <c r="BI78" s="241">
        <v>0</v>
      </c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>
        <v>0</v>
      </c>
      <c r="BX78" s="241">
        <v>0</v>
      </c>
      <c r="BY78" s="241">
        <v>0</v>
      </c>
      <c r="BZ78" s="241">
        <v>0</v>
      </c>
      <c r="CA78" s="241">
        <v>0</v>
      </c>
      <c r="CB78" s="242" t="s">
        <v>633</v>
      </c>
      <c r="CC78" s="247">
        <v>380.25</v>
      </c>
      <c r="CD78" s="247">
        <v>380.25</v>
      </c>
      <c r="CE78" s="247">
        <v>0</v>
      </c>
      <c r="CF78" s="247">
        <v>0</v>
      </c>
    </row>
    <row r="79" spans="1:84" x14ac:dyDescent="0.25">
      <c r="A79" s="253"/>
      <c r="B79" s="93" t="s">
        <v>781</v>
      </c>
      <c r="C79" s="254"/>
      <c r="D79" s="233"/>
      <c r="E79" s="276">
        <f>SUM(E8:E78)</f>
        <v>27441733.300000001</v>
      </c>
      <c r="F79" s="266">
        <f>SUM(F8:F78)</f>
        <v>27441733.300000001</v>
      </c>
      <c r="G79" s="255">
        <f>'Jobs-Ops'!G79</f>
        <v>0</v>
      </c>
      <c r="H79" s="113">
        <f>'Jobs-Ops'!H79</f>
        <v>0</v>
      </c>
      <c r="I79" s="104"/>
      <c r="J79" s="277">
        <f>SUM(J8:J78)</f>
        <v>27410476.530000001</v>
      </c>
      <c r="K79" s="238"/>
      <c r="L79" s="239"/>
      <c r="M79" s="270">
        <f>SUM(M8:M78)</f>
        <v>29141518.599999994</v>
      </c>
      <c r="N79" s="278">
        <f>SUM(N8:N78)</f>
        <v>28207678.609999992</v>
      </c>
      <c r="O79" s="71"/>
      <c r="P79" s="100"/>
      <c r="Q79" s="268">
        <f>SUM(Q8:Q78)</f>
        <v>-797202.08000000031</v>
      </c>
      <c r="R79" s="268">
        <f>SUM(R8:R78)</f>
        <v>0</v>
      </c>
      <c r="S79" s="268">
        <f>SUM(S8:S78)</f>
        <v>-797202.08000000031</v>
      </c>
      <c r="T79" s="256" t="str">
        <f>IF('Jobs-Ops'!S79&lt;&gt; "",'Jobs-Ops'!S79,"")</f>
        <v/>
      </c>
      <c r="U79" s="10"/>
      <c r="V79" s="23" t="str">
        <f t="shared" si="34"/>
        <v/>
      </c>
      <c r="W79" s="269">
        <f>SUM(W8:W78)</f>
        <v>6632465.850843369</v>
      </c>
      <c r="X79" s="270">
        <f>SUM(X8:X78)</f>
        <v>6643988.7500000009</v>
      </c>
      <c r="Y79" s="268">
        <f>SUM(Y8:Y78)</f>
        <v>-4482590.4599018758</v>
      </c>
      <c r="Z79" s="268">
        <f>SUM(Z8:Z78)</f>
        <v>0</v>
      </c>
      <c r="AA79" s="268">
        <f>SUM(AA8:AA78)</f>
        <v>-4482590.4599018758</v>
      </c>
      <c r="AB79" s="10"/>
      <c r="AC79" s="24"/>
      <c r="AD79" s="269">
        <f>SUM(AD8:AD78)</f>
        <v>0</v>
      </c>
      <c r="AE79" s="270">
        <f>SUM(AE8:AE78)</f>
        <v>0</v>
      </c>
      <c r="AF79" s="268">
        <f>SUM(AF8:AF78)</f>
        <v>0</v>
      </c>
      <c r="AG79" s="10"/>
      <c r="AH79" s="269">
        <f>SUM(AH8:AH78)</f>
        <v>6632465.850843369</v>
      </c>
      <c r="AI79" s="270">
        <f>SUM(AI8:AI78)</f>
        <v>6643988.7500000009</v>
      </c>
      <c r="AJ79" s="268">
        <f>SUM(AJ8:AJ78)</f>
        <v>-4482590.4599018758</v>
      </c>
      <c r="AK79" s="10"/>
      <c r="AL79" s="280">
        <f>SUM(AL8:AL78)</f>
        <v>20778010.679156631</v>
      </c>
      <c r="AM79" s="280">
        <f>SUM(AM8:AM78)</f>
        <v>21563689.859999992</v>
      </c>
      <c r="AN79" s="280">
        <f>SUM(AN8:AN78)</f>
        <v>3685388.3799018748</v>
      </c>
      <c r="AO79" s="10"/>
      <c r="AP79" s="281">
        <f>SUM(AP8:AP78)</f>
        <v>7377776.75</v>
      </c>
      <c r="AQ79" s="281">
        <f>SUM(AQ8:AQ78)</f>
        <v>1239683.1515295522</v>
      </c>
      <c r="AR79" s="281">
        <f>SUM(AR8:AR78)</f>
        <v>1984994.0506861841</v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ref="AI71:AI134" si="47">IF(LEFT(B80,4)&lt;&gt;"    ","",X80-AE80)</f>
        <v/>
      </c>
      <c r="AJ80" s="9" t="str">
        <f t="shared" si="41"/>
        <v/>
      </c>
      <c r="AK80" s="10"/>
      <c r="AL80" s="25" t="str">
        <f t="shared" si="42"/>
        <v/>
      </c>
      <c r="AM80" s="25">
        <f t="shared" si="43"/>
        <v>0</v>
      </c>
      <c r="AN80" s="25" t="str">
        <f t="shared" si="44"/>
        <v/>
      </c>
      <c r="AO80" s="10"/>
      <c r="AP80" s="12"/>
      <c r="AQ80" s="12" t="str">
        <f t="shared" si="45"/>
        <v/>
      </c>
      <c r="AR80" s="12" t="str">
        <f t="shared" si="46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93" t="s">
        <v>634</v>
      </c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7"/>
        <v/>
      </c>
      <c r="AJ81" s="9" t="str">
        <f t="shared" si="41"/>
        <v/>
      </c>
      <c r="AK81" s="10"/>
      <c r="AL81" s="25" t="str">
        <f t="shared" si="42"/>
        <v/>
      </c>
      <c r="AM81" s="25">
        <f t="shared" si="43"/>
        <v>0</v>
      </c>
      <c r="AN81" s="25" t="str">
        <f t="shared" si="44"/>
        <v/>
      </c>
      <c r="AO81" s="10"/>
      <c r="AP81" s="12"/>
      <c r="AQ81" s="12" t="str">
        <f t="shared" si="45"/>
        <v/>
      </c>
      <c r="AR81" s="12" t="str">
        <f t="shared" si="46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 t="s">
        <v>782</v>
      </c>
      <c r="B82" s="254" t="s">
        <v>783</v>
      </c>
      <c r="C82" s="254" t="s">
        <v>642</v>
      </c>
      <c r="D82" s="233"/>
      <c r="E82" s="234">
        <v>0</v>
      </c>
      <c r="F82" s="235">
        <v>0</v>
      </c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>
        <v>2826.25</v>
      </c>
      <c r="N82" s="240">
        <f t="shared" si="30"/>
        <v>2826.25</v>
      </c>
      <c r="O82" s="71"/>
      <c r="P82" s="100"/>
      <c r="Q82" s="9">
        <f t="shared" si="31"/>
        <v>-2826.25</v>
      </c>
      <c r="R82" s="9">
        <f t="shared" si="32"/>
        <v>0</v>
      </c>
      <c r="S82" s="9">
        <f t="shared" si="33"/>
        <v>-2826.25</v>
      </c>
      <c r="T82" s="256">
        <v>46022</v>
      </c>
      <c r="U82" s="10"/>
      <c r="V82" s="23">
        <f t="shared" si="34"/>
        <v>1</v>
      </c>
      <c r="W82" s="11">
        <f t="shared" si="35"/>
        <v>0</v>
      </c>
      <c r="X82" s="8">
        <v>2826.25</v>
      </c>
      <c r="Y82" s="9">
        <f t="shared" si="36"/>
        <v>-2826.25</v>
      </c>
      <c r="Z82" s="9">
        <f t="shared" si="37"/>
        <v>0</v>
      </c>
      <c r="AA82" s="9">
        <f t="shared" si="38"/>
        <v>-2826.25</v>
      </c>
      <c r="AB82" s="10"/>
      <c r="AC82" s="24">
        <v>0</v>
      </c>
      <c r="AD82" s="11">
        <v>0</v>
      </c>
      <c r="AE82" s="8">
        <v>0</v>
      </c>
      <c r="AF82" s="9">
        <f t="shared" si="39"/>
        <v>0</v>
      </c>
      <c r="AG82" s="10"/>
      <c r="AH82" s="11">
        <f t="shared" si="40"/>
        <v>0</v>
      </c>
      <c r="AI82" s="8">
        <v>2826.25</v>
      </c>
      <c r="AJ82" s="9">
        <f t="shared" si="41"/>
        <v>-2826.25</v>
      </c>
      <c r="AK82" s="10"/>
      <c r="AL82" s="25">
        <f t="shared" si="42"/>
        <v>0</v>
      </c>
      <c r="AM82" s="25">
        <f t="shared" si="43"/>
        <v>0</v>
      </c>
      <c r="AN82" s="25">
        <f t="shared" si="44"/>
        <v>0</v>
      </c>
      <c r="AO82" s="10"/>
      <c r="AP82" s="12">
        <v>2826.25</v>
      </c>
      <c r="AQ82" s="12" t="str">
        <f t="shared" si="45"/>
        <v xml:space="preserve"> </v>
      </c>
      <c r="AR82" s="12">
        <f t="shared" si="46"/>
        <v>2826.25</v>
      </c>
      <c r="AS82" s="241"/>
      <c r="AT82" s="242"/>
      <c r="AU82" s="241"/>
      <c r="AV82" s="241"/>
      <c r="AW82" s="243"/>
      <c r="AX82" s="242"/>
      <c r="AY82" s="242"/>
      <c r="AZ82" s="241">
        <v>0</v>
      </c>
      <c r="BA82" s="241">
        <v>0</v>
      </c>
      <c r="BB82" s="241">
        <v>0</v>
      </c>
      <c r="BC82" s="241">
        <v>0</v>
      </c>
      <c r="BD82" s="241">
        <v>0</v>
      </c>
      <c r="BE82" s="241">
        <v>0</v>
      </c>
      <c r="BF82" s="241"/>
      <c r="BG82" s="241">
        <v>2</v>
      </c>
      <c r="BH82" s="241">
        <v>0</v>
      </c>
      <c r="BI82" s="241">
        <v>0</v>
      </c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>
        <v>0</v>
      </c>
      <c r="BX82" s="241">
        <v>0</v>
      </c>
      <c r="BY82" s="241">
        <v>0</v>
      </c>
      <c r="BZ82" s="241">
        <v>0</v>
      </c>
      <c r="CA82" s="241">
        <v>0</v>
      </c>
      <c r="CB82" s="242" t="s">
        <v>633</v>
      </c>
      <c r="CC82" s="247">
        <v>2826.25</v>
      </c>
      <c r="CD82" s="247">
        <v>2826.25</v>
      </c>
      <c r="CE82" s="247">
        <v>2826.25</v>
      </c>
      <c r="CF82" s="247">
        <v>0</v>
      </c>
    </row>
    <row r="83" spans="1:84" x14ac:dyDescent="0.25">
      <c r="A83" s="253" t="s">
        <v>784</v>
      </c>
      <c r="B83" s="254" t="s">
        <v>785</v>
      </c>
      <c r="C83" s="254" t="s">
        <v>642</v>
      </c>
      <c r="D83" s="233"/>
      <c r="E83" s="234">
        <v>0</v>
      </c>
      <c r="F83" s="235">
        <v>0</v>
      </c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>
        <v>0</v>
      </c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>
        <v>45838</v>
      </c>
      <c r="U83" s="10"/>
      <c r="V83" s="23">
        <f t="shared" si="34"/>
        <v>0</v>
      </c>
      <c r="W83" s="11">
        <f t="shared" si="35"/>
        <v>0</v>
      </c>
      <c r="X83" s="8">
        <v>0</v>
      </c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>
        <v>0</v>
      </c>
      <c r="AD83" s="11">
        <v>0</v>
      </c>
      <c r="AE83" s="8">
        <v>0</v>
      </c>
      <c r="AF83" s="9">
        <f t="shared" si="39"/>
        <v>0</v>
      </c>
      <c r="AG83" s="10"/>
      <c r="AH83" s="11">
        <f t="shared" si="40"/>
        <v>0</v>
      </c>
      <c r="AI83" s="8">
        <v>0</v>
      </c>
      <c r="AJ83" s="9">
        <f t="shared" si="41"/>
        <v>0</v>
      </c>
      <c r="AK83" s="10"/>
      <c r="AL83" s="25">
        <f t="shared" si="42"/>
        <v>0</v>
      </c>
      <c r="AM83" s="25">
        <f t="shared" si="43"/>
        <v>0</v>
      </c>
      <c r="AN83" s="25">
        <f t="shared" si="44"/>
        <v>0</v>
      </c>
      <c r="AO83" s="10"/>
      <c r="AP83" s="12">
        <v>0</v>
      </c>
      <c r="AQ83" s="12">
        <f t="shared" si="45"/>
        <v>0</v>
      </c>
      <c r="AR83" s="12">
        <f t="shared" si="46"/>
        <v>0</v>
      </c>
      <c r="AS83" s="241"/>
      <c r="AT83" s="242"/>
      <c r="AU83" s="241"/>
      <c r="AV83" s="241"/>
      <c r="AW83" s="243"/>
      <c r="AX83" s="242"/>
      <c r="AY83" s="242"/>
      <c r="AZ83" s="241">
        <v>0</v>
      </c>
      <c r="BA83" s="241">
        <v>0</v>
      </c>
      <c r="BB83" s="241">
        <v>0</v>
      </c>
      <c r="BC83" s="241">
        <v>0</v>
      </c>
      <c r="BD83" s="241">
        <v>0</v>
      </c>
      <c r="BE83" s="241">
        <v>0</v>
      </c>
      <c r="BF83" s="241"/>
      <c r="BG83" s="241">
        <v>2</v>
      </c>
      <c r="BH83" s="241">
        <v>0</v>
      </c>
      <c r="BI83" s="241">
        <v>0</v>
      </c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>
        <v>0</v>
      </c>
      <c r="BX83" s="241">
        <v>0</v>
      </c>
      <c r="BY83" s="241">
        <v>0</v>
      </c>
      <c r="BZ83" s="241">
        <v>0</v>
      </c>
      <c r="CA83" s="241">
        <v>0</v>
      </c>
      <c r="CB83" s="242" t="s">
        <v>633</v>
      </c>
      <c r="CC83" s="247">
        <v>0</v>
      </c>
      <c r="CD83" s="247">
        <v>0</v>
      </c>
      <c r="CE83" s="247">
        <v>0</v>
      </c>
      <c r="CF83" s="247">
        <v>0</v>
      </c>
    </row>
    <row r="84" spans="1:84" x14ac:dyDescent="0.25">
      <c r="A84" s="253" t="s">
        <v>786</v>
      </c>
      <c r="B84" s="254" t="s">
        <v>787</v>
      </c>
      <c r="C84" s="254" t="s">
        <v>642</v>
      </c>
      <c r="D84" s="233"/>
      <c r="E84" s="234">
        <v>0</v>
      </c>
      <c r="F84" s="235">
        <v>0</v>
      </c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>
        <v>8977.74</v>
      </c>
      <c r="N84" s="240">
        <f t="shared" si="30"/>
        <v>8977.74</v>
      </c>
      <c r="O84" s="71"/>
      <c r="P84" s="100"/>
      <c r="Q84" s="9">
        <f t="shared" si="31"/>
        <v>-8977.74</v>
      </c>
      <c r="R84" s="9">
        <f t="shared" si="32"/>
        <v>0</v>
      </c>
      <c r="S84" s="9">
        <f t="shared" si="33"/>
        <v>-8977.74</v>
      </c>
      <c r="T84" s="256">
        <v>45930</v>
      </c>
      <c r="U84" s="10"/>
      <c r="V84" s="23">
        <f t="shared" si="34"/>
        <v>1.0040745220957612</v>
      </c>
      <c r="W84" s="11">
        <f t="shared" si="35"/>
        <v>0</v>
      </c>
      <c r="X84" s="8">
        <v>9014.32</v>
      </c>
      <c r="Y84" s="9">
        <f t="shared" si="36"/>
        <v>-8977.74</v>
      </c>
      <c r="Z84" s="9">
        <f t="shared" si="37"/>
        <v>0</v>
      </c>
      <c r="AA84" s="9">
        <f t="shared" si="38"/>
        <v>-8977.74</v>
      </c>
      <c r="AB84" s="10"/>
      <c r="AC84" s="24">
        <v>0</v>
      </c>
      <c r="AD84" s="11">
        <v>0</v>
      </c>
      <c r="AE84" s="8">
        <v>0</v>
      </c>
      <c r="AF84" s="9">
        <f t="shared" si="39"/>
        <v>0</v>
      </c>
      <c r="AG84" s="10"/>
      <c r="AH84" s="11">
        <f t="shared" si="40"/>
        <v>0</v>
      </c>
      <c r="AI84" s="8">
        <v>9014.32</v>
      </c>
      <c r="AJ84" s="9">
        <f t="shared" si="41"/>
        <v>-8977.74</v>
      </c>
      <c r="AK84" s="10"/>
      <c r="AL84" s="25">
        <f t="shared" si="42"/>
        <v>0</v>
      </c>
      <c r="AM84" s="25">
        <f t="shared" si="43"/>
        <v>-36.579999999999927</v>
      </c>
      <c r="AN84" s="25">
        <f t="shared" si="44"/>
        <v>0</v>
      </c>
      <c r="AO84" s="10"/>
      <c r="AP84" s="12">
        <v>9014.32</v>
      </c>
      <c r="AQ84" s="12" t="str">
        <f t="shared" si="45"/>
        <v xml:space="preserve"> </v>
      </c>
      <c r="AR84" s="12">
        <f t="shared" si="46"/>
        <v>9014.32</v>
      </c>
      <c r="AS84" s="241"/>
      <c r="AT84" s="242"/>
      <c r="AU84" s="241"/>
      <c r="AV84" s="241"/>
      <c r="AW84" s="243"/>
      <c r="AX84" s="242"/>
      <c r="AY84" s="242"/>
      <c r="AZ84" s="241">
        <v>0</v>
      </c>
      <c r="BA84" s="241">
        <v>0</v>
      </c>
      <c r="BB84" s="241">
        <v>0</v>
      </c>
      <c r="BC84" s="241">
        <v>0</v>
      </c>
      <c r="BD84" s="241">
        <v>0</v>
      </c>
      <c r="BE84" s="241">
        <v>0</v>
      </c>
      <c r="BF84" s="241"/>
      <c r="BG84" s="241">
        <v>2</v>
      </c>
      <c r="BH84" s="241">
        <v>0</v>
      </c>
      <c r="BI84" s="241">
        <v>0</v>
      </c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>
        <v>0</v>
      </c>
      <c r="BX84" s="241">
        <v>0</v>
      </c>
      <c r="BY84" s="241">
        <v>0</v>
      </c>
      <c r="BZ84" s="241">
        <v>0</v>
      </c>
      <c r="CA84" s="241">
        <v>0</v>
      </c>
      <c r="CB84" s="242" t="s">
        <v>633</v>
      </c>
      <c r="CC84" s="247">
        <v>9014.32</v>
      </c>
      <c r="CD84" s="247">
        <v>9014.32</v>
      </c>
      <c r="CE84" s="247">
        <v>9014.32</v>
      </c>
      <c r="CF84" s="247">
        <v>0</v>
      </c>
    </row>
    <row r="85" spans="1:84" x14ac:dyDescent="0.25">
      <c r="A85" s="253" t="s">
        <v>788</v>
      </c>
      <c r="B85" s="254" t="s">
        <v>789</v>
      </c>
      <c r="C85" s="254" t="s">
        <v>642</v>
      </c>
      <c r="D85" s="233"/>
      <c r="E85" s="234">
        <v>0</v>
      </c>
      <c r="F85" s="235">
        <v>0</v>
      </c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>
        <v>16693.18</v>
      </c>
      <c r="N85" s="240">
        <f t="shared" si="30"/>
        <v>16693.18</v>
      </c>
      <c r="O85" s="71"/>
      <c r="P85" s="100"/>
      <c r="Q85" s="9">
        <f t="shared" si="31"/>
        <v>-16693.18</v>
      </c>
      <c r="R85" s="9">
        <f t="shared" si="32"/>
        <v>0</v>
      </c>
      <c r="S85" s="9">
        <f t="shared" si="33"/>
        <v>-16693.18</v>
      </c>
      <c r="T85" s="256">
        <v>46022</v>
      </c>
      <c r="U85" s="10"/>
      <c r="V85" s="23">
        <f t="shared" si="34"/>
        <v>0.96795098357532838</v>
      </c>
      <c r="W85" s="11">
        <f t="shared" si="35"/>
        <v>0</v>
      </c>
      <c r="X85" s="8">
        <v>16158.18</v>
      </c>
      <c r="Y85" s="9">
        <f t="shared" si="36"/>
        <v>-16693.18</v>
      </c>
      <c r="Z85" s="9">
        <f t="shared" si="37"/>
        <v>0</v>
      </c>
      <c r="AA85" s="9">
        <f t="shared" si="38"/>
        <v>-16693.18</v>
      </c>
      <c r="AB85" s="10"/>
      <c r="AC85" s="24">
        <v>0</v>
      </c>
      <c r="AD85" s="11">
        <v>0</v>
      </c>
      <c r="AE85" s="8">
        <v>0</v>
      </c>
      <c r="AF85" s="9">
        <f t="shared" si="39"/>
        <v>0</v>
      </c>
      <c r="AG85" s="10"/>
      <c r="AH85" s="11">
        <f t="shared" si="40"/>
        <v>0</v>
      </c>
      <c r="AI85" s="8">
        <v>16158.18</v>
      </c>
      <c r="AJ85" s="9">
        <f t="shared" si="41"/>
        <v>-16693.18</v>
      </c>
      <c r="AK85" s="10"/>
      <c r="AL85" s="25">
        <f t="shared" si="42"/>
        <v>0</v>
      </c>
      <c r="AM85" s="25">
        <f t="shared" si="43"/>
        <v>535</v>
      </c>
      <c r="AN85" s="25">
        <f t="shared" si="44"/>
        <v>0</v>
      </c>
      <c r="AO85" s="10"/>
      <c r="AP85" s="12">
        <v>16158.18</v>
      </c>
      <c r="AQ85" s="12" t="str">
        <f t="shared" si="45"/>
        <v xml:space="preserve"> </v>
      </c>
      <c r="AR85" s="12">
        <f t="shared" si="46"/>
        <v>16158.18</v>
      </c>
      <c r="AS85" s="241"/>
      <c r="AT85" s="242"/>
      <c r="AU85" s="241"/>
      <c r="AV85" s="241"/>
      <c r="AW85" s="243"/>
      <c r="AX85" s="242"/>
      <c r="AY85" s="242"/>
      <c r="AZ85" s="241">
        <v>0</v>
      </c>
      <c r="BA85" s="241">
        <v>0</v>
      </c>
      <c r="BB85" s="241">
        <v>0</v>
      </c>
      <c r="BC85" s="241">
        <v>0</v>
      </c>
      <c r="BD85" s="241">
        <v>0</v>
      </c>
      <c r="BE85" s="241">
        <v>0</v>
      </c>
      <c r="BF85" s="241"/>
      <c r="BG85" s="241">
        <v>2</v>
      </c>
      <c r="BH85" s="241">
        <v>0</v>
      </c>
      <c r="BI85" s="241">
        <v>0</v>
      </c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>
        <v>0</v>
      </c>
      <c r="BX85" s="241">
        <v>0</v>
      </c>
      <c r="BY85" s="241">
        <v>0</v>
      </c>
      <c r="BZ85" s="241">
        <v>0</v>
      </c>
      <c r="CA85" s="241">
        <v>0</v>
      </c>
      <c r="CB85" s="242" t="s">
        <v>633</v>
      </c>
      <c r="CC85" s="247">
        <v>16158.18</v>
      </c>
      <c r="CD85" s="247">
        <v>16158.18</v>
      </c>
      <c r="CE85" s="247">
        <v>16158.18</v>
      </c>
      <c r="CF85" s="247">
        <v>0</v>
      </c>
    </row>
    <row r="86" spans="1:84" x14ac:dyDescent="0.25">
      <c r="A86" s="253" t="s">
        <v>790</v>
      </c>
      <c r="B86" s="254" t="s">
        <v>791</v>
      </c>
      <c r="C86" s="254" t="s">
        <v>642</v>
      </c>
      <c r="D86" s="233"/>
      <c r="E86" s="234">
        <v>59545</v>
      </c>
      <c r="F86" s="235">
        <v>59545</v>
      </c>
      <c r="G86" s="255">
        <f>'Jobs-Ops'!G86</f>
        <v>0</v>
      </c>
      <c r="H86" s="113">
        <f>'Jobs-Ops'!H86</f>
        <v>0</v>
      </c>
      <c r="I86" s="104"/>
      <c r="J86" s="237">
        <f t="shared" si="29"/>
        <v>59545</v>
      </c>
      <c r="K86" s="238"/>
      <c r="L86" s="239"/>
      <c r="M86" s="8">
        <v>42777.45</v>
      </c>
      <c r="N86" s="240">
        <f t="shared" si="30"/>
        <v>42777.45</v>
      </c>
      <c r="O86" s="71"/>
      <c r="P86" s="100"/>
      <c r="Q86" s="9">
        <f t="shared" si="31"/>
        <v>16767.550000000003</v>
      </c>
      <c r="R86" s="9">
        <f t="shared" si="32"/>
        <v>0</v>
      </c>
      <c r="S86" s="9">
        <f t="shared" si="33"/>
        <v>16767.550000000003</v>
      </c>
      <c r="T86" s="256">
        <v>46022</v>
      </c>
      <c r="U86" s="10"/>
      <c r="V86" s="23">
        <f t="shared" si="34"/>
        <v>1.0382893323468323</v>
      </c>
      <c r="W86" s="11">
        <f t="shared" si="35"/>
        <v>61824.938294592132</v>
      </c>
      <c r="X86" s="8">
        <v>44415.37</v>
      </c>
      <c r="Y86" s="9">
        <f t="shared" si="36"/>
        <v>17409.568294592129</v>
      </c>
      <c r="Z86" s="9">
        <f t="shared" si="37"/>
        <v>0</v>
      </c>
      <c r="AA86" s="9">
        <f t="shared" si="38"/>
        <v>17409.568294592129</v>
      </c>
      <c r="AB86" s="10"/>
      <c r="AC86" s="24">
        <v>0</v>
      </c>
      <c r="AD86" s="11">
        <v>0</v>
      </c>
      <c r="AE86" s="8">
        <v>0</v>
      </c>
      <c r="AF86" s="9">
        <f t="shared" si="39"/>
        <v>0</v>
      </c>
      <c r="AG86" s="10"/>
      <c r="AH86" s="11">
        <f t="shared" si="40"/>
        <v>61824.938294592132</v>
      </c>
      <c r="AI86" s="8">
        <v>44415.37</v>
      </c>
      <c r="AJ86" s="9">
        <f t="shared" si="41"/>
        <v>17409.568294592129</v>
      </c>
      <c r="AK86" s="10"/>
      <c r="AL86" s="25">
        <f t="shared" si="42"/>
        <v>-2279.9382945921316</v>
      </c>
      <c r="AM86" s="25">
        <f t="shared" si="43"/>
        <v>-1637.9200000000055</v>
      </c>
      <c r="AN86" s="25">
        <f t="shared" si="44"/>
        <v>-642.01829459212604</v>
      </c>
      <c r="AO86" s="10"/>
      <c r="AP86" s="12">
        <v>59545</v>
      </c>
      <c r="AQ86" s="12">
        <f t="shared" si="45"/>
        <v>2279.9382945921316</v>
      </c>
      <c r="AR86" s="12" t="str">
        <f t="shared" si="46"/>
        <v xml:space="preserve"> </v>
      </c>
      <c r="AS86" s="241"/>
      <c r="AT86" s="242"/>
      <c r="AU86" s="241"/>
      <c r="AV86" s="241"/>
      <c r="AW86" s="243"/>
      <c r="AX86" s="242"/>
      <c r="AY86" s="242"/>
      <c r="AZ86" s="241">
        <v>0</v>
      </c>
      <c r="BA86" s="241">
        <v>0</v>
      </c>
      <c r="BB86" s="241">
        <v>0</v>
      </c>
      <c r="BC86" s="241">
        <v>0</v>
      </c>
      <c r="BD86" s="241">
        <v>0</v>
      </c>
      <c r="BE86" s="241">
        <v>0</v>
      </c>
      <c r="BF86" s="241"/>
      <c r="BG86" s="241">
        <v>2</v>
      </c>
      <c r="BH86" s="241">
        <v>0</v>
      </c>
      <c r="BI86" s="241">
        <v>0</v>
      </c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>
        <v>0</v>
      </c>
      <c r="BX86" s="241">
        <v>0</v>
      </c>
      <c r="BY86" s="241">
        <v>0</v>
      </c>
      <c r="BZ86" s="241">
        <v>0</v>
      </c>
      <c r="CA86" s="241">
        <v>0</v>
      </c>
      <c r="CB86" s="242" t="s">
        <v>633</v>
      </c>
      <c r="CC86" s="247">
        <v>44415.37</v>
      </c>
      <c r="CD86" s="247">
        <v>44415.37</v>
      </c>
      <c r="CE86" s="247">
        <v>59545</v>
      </c>
      <c r="CF86" s="247">
        <v>0</v>
      </c>
    </row>
    <row r="87" spans="1:84" x14ac:dyDescent="0.25">
      <c r="A87" s="253" t="s">
        <v>792</v>
      </c>
      <c r="B87" s="254" t="s">
        <v>793</v>
      </c>
      <c r="C87" s="254" t="s">
        <v>642</v>
      </c>
      <c r="D87" s="233"/>
      <c r="E87" s="234">
        <v>4871</v>
      </c>
      <c r="F87" s="235">
        <v>4871</v>
      </c>
      <c r="G87" s="255">
        <f>'Jobs-Ops'!G87</f>
        <v>0</v>
      </c>
      <c r="H87" s="113">
        <f>'Jobs-Ops'!H87</f>
        <v>0</v>
      </c>
      <c r="I87" s="104"/>
      <c r="J87" s="237">
        <f t="shared" si="29"/>
        <v>4871</v>
      </c>
      <c r="K87" s="238"/>
      <c r="L87" s="239"/>
      <c r="M87" s="8">
        <v>965.51</v>
      </c>
      <c r="N87" s="240">
        <f t="shared" si="30"/>
        <v>965.51</v>
      </c>
      <c r="O87" s="71"/>
      <c r="P87" s="100"/>
      <c r="Q87" s="9">
        <f t="shared" si="31"/>
        <v>3905.49</v>
      </c>
      <c r="R87" s="9">
        <f t="shared" si="32"/>
        <v>0</v>
      </c>
      <c r="S87" s="9">
        <f t="shared" si="33"/>
        <v>3905.49</v>
      </c>
      <c r="T87" s="256">
        <v>45869</v>
      </c>
      <c r="U87" s="10"/>
      <c r="V87" s="23">
        <f t="shared" si="34"/>
        <v>1</v>
      </c>
      <c r="W87" s="11">
        <f t="shared" si="35"/>
        <v>4871</v>
      </c>
      <c r="X87" s="8">
        <v>965.51</v>
      </c>
      <c r="Y87" s="9">
        <f t="shared" si="36"/>
        <v>3905.49</v>
      </c>
      <c r="Z87" s="9">
        <f t="shared" si="37"/>
        <v>0</v>
      </c>
      <c r="AA87" s="9">
        <f t="shared" si="38"/>
        <v>3905.49</v>
      </c>
      <c r="AB87" s="10"/>
      <c r="AC87" s="24">
        <v>0</v>
      </c>
      <c r="AD87" s="11">
        <v>0</v>
      </c>
      <c r="AE87" s="8">
        <v>0</v>
      </c>
      <c r="AF87" s="9">
        <f t="shared" si="39"/>
        <v>0</v>
      </c>
      <c r="AG87" s="10"/>
      <c r="AH87" s="11">
        <f t="shared" si="40"/>
        <v>4871</v>
      </c>
      <c r="AI87" s="8">
        <v>965.51</v>
      </c>
      <c r="AJ87" s="9">
        <f t="shared" si="41"/>
        <v>3905.49</v>
      </c>
      <c r="AK87" s="10"/>
      <c r="AL87" s="25">
        <f t="shared" si="42"/>
        <v>0</v>
      </c>
      <c r="AM87" s="25">
        <f t="shared" si="43"/>
        <v>0</v>
      </c>
      <c r="AN87" s="25">
        <f t="shared" si="44"/>
        <v>0</v>
      </c>
      <c r="AO87" s="10"/>
      <c r="AP87" s="12">
        <v>4871</v>
      </c>
      <c r="AQ87" s="12">
        <f t="shared" si="45"/>
        <v>0</v>
      </c>
      <c r="AR87" s="12">
        <f t="shared" si="46"/>
        <v>0</v>
      </c>
      <c r="AS87" s="241"/>
      <c r="AT87" s="242"/>
      <c r="AU87" s="241"/>
      <c r="AV87" s="241"/>
      <c r="AW87" s="243"/>
      <c r="AX87" s="242"/>
      <c r="AY87" s="242"/>
      <c r="AZ87" s="241">
        <v>0</v>
      </c>
      <c r="BA87" s="241">
        <v>0</v>
      </c>
      <c r="BB87" s="241">
        <v>0</v>
      </c>
      <c r="BC87" s="241">
        <v>0</v>
      </c>
      <c r="BD87" s="241">
        <v>0</v>
      </c>
      <c r="BE87" s="241">
        <v>0</v>
      </c>
      <c r="BF87" s="241"/>
      <c r="BG87" s="241">
        <v>2</v>
      </c>
      <c r="BH87" s="241">
        <v>0</v>
      </c>
      <c r="BI87" s="241">
        <v>0</v>
      </c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>
        <v>0</v>
      </c>
      <c r="BX87" s="241">
        <v>0</v>
      </c>
      <c r="BY87" s="241">
        <v>0</v>
      </c>
      <c r="BZ87" s="241">
        <v>0</v>
      </c>
      <c r="CA87" s="241">
        <v>0</v>
      </c>
      <c r="CB87" s="242" t="s">
        <v>633</v>
      </c>
      <c r="CC87" s="247">
        <v>965.51</v>
      </c>
      <c r="CD87" s="247">
        <v>965.51</v>
      </c>
      <c r="CE87" s="247">
        <v>4871</v>
      </c>
      <c r="CF87" s="247">
        <v>0</v>
      </c>
    </row>
    <row r="88" spans="1:84" x14ac:dyDescent="0.25">
      <c r="A88" s="253" t="s">
        <v>794</v>
      </c>
      <c r="B88" s="254" t="s">
        <v>795</v>
      </c>
      <c r="C88" s="254" t="s">
        <v>642</v>
      </c>
      <c r="D88" s="233"/>
      <c r="E88" s="234">
        <v>13160</v>
      </c>
      <c r="F88" s="235">
        <v>13160</v>
      </c>
      <c r="G88" s="255">
        <f>'Jobs-Ops'!G88</f>
        <v>0</v>
      </c>
      <c r="H88" s="113">
        <f>'Jobs-Ops'!H88</f>
        <v>0</v>
      </c>
      <c r="I88" s="104"/>
      <c r="J88" s="237">
        <f t="shared" si="29"/>
        <v>13160</v>
      </c>
      <c r="K88" s="238"/>
      <c r="L88" s="239"/>
      <c r="M88" s="8">
        <v>7058.01</v>
      </c>
      <c r="N88" s="240">
        <f t="shared" si="30"/>
        <v>7058.01</v>
      </c>
      <c r="O88" s="71"/>
      <c r="P88" s="100"/>
      <c r="Q88" s="9">
        <f t="shared" si="31"/>
        <v>6101.99</v>
      </c>
      <c r="R88" s="9">
        <f t="shared" si="32"/>
        <v>0</v>
      </c>
      <c r="S88" s="9">
        <f t="shared" si="33"/>
        <v>6101.99</v>
      </c>
      <c r="T88" s="256">
        <v>45900</v>
      </c>
      <c r="U88" s="10"/>
      <c r="V88" s="23">
        <f t="shared" si="34"/>
        <v>1.4272153198989515</v>
      </c>
      <c r="W88" s="11">
        <f t="shared" si="35"/>
        <v>18782.153609870202</v>
      </c>
      <c r="X88" s="8">
        <v>10073.299999999999</v>
      </c>
      <c r="Y88" s="9">
        <f t="shared" si="36"/>
        <v>8708.8536098702025</v>
      </c>
      <c r="Z88" s="9">
        <f t="shared" si="37"/>
        <v>0</v>
      </c>
      <c r="AA88" s="9">
        <f t="shared" si="38"/>
        <v>8708.8536098702025</v>
      </c>
      <c r="AB88" s="10"/>
      <c r="AC88" s="24">
        <v>0</v>
      </c>
      <c r="AD88" s="11">
        <v>0</v>
      </c>
      <c r="AE88" s="8">
        <v>0</v>
      </c>
      <c r="AF88" s="9">
        <f t="shared" si="39"/>
        <v>0</v>
      </c>
      <c r="AG88" s="10"/>
      <c r="AH88" s="11">
        <f t="shared" si="40"/>
        <v>18782.153609870202</v>
      </c>
      <c r="AI88" s="8">
        <v>10073.299999999999</v>
      </c>
      <c r="AJ88" s="9">
        <f t="shared" si="41"/>
        <v>8708.8536098702025</v>
      </c>
      <c r="AK88" s="10"/>
      <c r="AL88" s="25">
        <f t="shared" si="42"/>
        <v>-5622.1536098702018</v>
      </c>
      <c r="AM88" s="25">
        <f t="shared" si="43"/>
        <v>-3015.2899999999991</v>
      </c>
      <c r="AN88" s="25">
        <f t="shared" si="44"/>
        <v>-2606.8636098702027</v>
      </c>
      <c r="AO88" s="10"/>
      <c r="AP88" s="12">
        <v>13160</v>
      </c>
      <c r="AQ88" s="12">
        <f t="shared" si="45"/>
        <v>5622.1536098702018</v>
      </c>
      <c r="AR88" s="12" t="str">
        <f t="shared" si="46"/>
        <v xml:space="preserve"> </v>
      </c>
      <c r="AS88" s="241"/>
      <c r="AT88" s="242"/>
      <c r="AU88" s="241"/>
      <c r="AV88" s="241"/>
      <c r="AW88" s="243"/>
      <c r="AX88" s="242"/>
      <c r="AY88" s="242"/>
      <c r="AZ88" s="241">
        <v>0</v>
      </c>
      <c r="BA88" s="241">
        <v>0</v>
      </c>
      <c r="BB88" s="241">
        <v>0</v>
      </c>
      <c r="BC88" s="241">
        <v>0</v>
      </c>
      <c r="BD88" s="241">
        <v>0</v>
      </c>
      <c r="BE88" s="241">
        <v>0</v>
      </c>
      <c r="BF88" s="241"/>
      <c r="BG88" s="241">
        <v>2</v>
      </c>
      <c r="BH88" s="241">
        <v>0</v>
      </c>
      <c r="BI88" s="241">
        <v>0</v>
      </c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>
        <v>0</v>
      </c>
      <c r="BX88" s="241">
        <v>0</v>
      </c>
      <c r="BY88" s="241">
        <v>0</v>
      </c>
      <c r="BZ88" s="241">
        <v>0</v>
      </c>
      <c r="CA88" s="241">
        <v>0</v>
      </c>
      <c r="CB88" s="242" t="s">
        <v>633</v>
      </c>
      <c r="CC88" s="247">
        <v>10073.299999999999</v>
      </c>
      <c r="CD88" s="247">
        <v>10073.299999999999</v>
      </c>
      <c r="CE88" s="247">
        <v>13160</v>
      </c>
      <c r="CF88" s="247">
        <v>0</v>
      </c>
    </row>
    <row r="89" spans="1:84" x14ac:dyDescent="0.25">
      <c r="A89" s="253" t="s">
        <v>796</v>
      </c>
      <c r="B89" s="254" t="s">
        <v>797</v>
      </c>
      <c r="C89" s="254" t="s">
        <v>642</v>
      </c>
      <c r="D89" s="233"/>
      <c r="E89" s="234">
        <v>2995</v>
      </c>
      <c r="F89" s="235">
        <v>2995</v>
      </c>
      <c r="G89" s="255">
        <f>'Jobs-Ops'!G89</f>
        <v>0</v>
      </c>
      <c r="H89" s="113">
        <f>'Jobs-Ops'!H89</f>
        <v>0</v>
      </c>
      <c r="I89" s="104"/>
      <c r="J89" s="237">
        <f t="shared" si="29"/>
        <v>2995</v>
      </c>
      <c r="K89" s="238"/>
      <c r="L89" s="239"/>
      <c r="M89" s="8">
        <v>2040.5</v>
      </c>
      <c r="N89" s="240">
        <f t="shared" si="30"/>
        <v>2040.5</v>
      </c>
      <c r="O89" s="71"/>
      <c r="P89" s="100"/>
      <c r="Q89" s="9">
        <f t="shared" si="31"/>
        <v>954.5</v>
      </c>
      <c r="R89" s="9">
        <f t="shared" si="32"/>
        <v>0</v>
      </c>
      <c r="S89" s="9">
        <f t="shared" si="33"/>
        <v>954.5</v>
      </c>
      <c r="T89" s="256">
        <v>45900</v>
      </c>
      <c r="U89" s="10"/>
      <c r="V89" s="23">
        <f t="shared" si="34"/>
        <v>1.1148444008821368</v>
      </c>
      <c r="W89" s="11">
        <f t="shared" si="35"/>
        <v>3338.9589806419995</v>
      </c>
      <c r="X89" s="8">
        <v>2274.84</v>
      </c>
      <c r="Y89" s="9">
        <f t="shared" si="36"/>
        <v>1064.1189806419993</v>
      </c>
      <c r="Z89" s="9">
        <f t="shared" si="37"/>
        <v>0</v>
      </c>
      <c r="AA89" s="9">
        <f t="shared" si="38"/>
        <v>1064.1189806419993</v>
      </c>
      <c r="AB89" s="10"/>
      <c r="AC89" s="24">
        <v>0</v>
      </c>
      <c r="AD89" s="11">
        <v>0</v>
      </c>
      <c r="AE89" s="8">
        <v>0</v>
      </c>
      <c r="AF89" s="9">
        <f t="shared" si="39"/>
        <v>0</v>
      </c>
      <c r="AG89" s="10"/>
      <c r="AH89" s="11">
        <f t="shared" si="40"/>
        <v>3338.9589806419995</v>
      </c>
      <c r="AI89" s="8">
        <v>2274.84</v>
      </c>
      <c r="AJ89" s="9">
        <f t="shared" si="41"/>
        <v>1064.1189806419993</v>
      </c>
      <c r="AK89" s="10"/>
      <c r="AL89" s="25">
        <f t="shared" si="42"/>
        <v>-343.95898064199946</v>
      </c>
      <c r="AM89" s="25">
        <f t="shared" si="43"/>
        <v>-234.34000000000015</v>
      </c>
      <c r="AN89" s="25">
        <f t="shared" si="44"/>
        <v>-109.61898064199931</v>
      </c>
      <c r="AO89" s="10"/>
      <c r="AP89" s="12">
        <v>2995</v>
      </c>
      <c r="AQ89" s="12">
        <f t="shared" si="45"/>
        <v>343.95898064199946</v>
      </c>
      <c r="AR89" s="12" t="str">
        <f t="shared" si="46"/>
        <v xml:space="preserve"> </v>
      </c>
      <c r="AS89" s="241"/>
      <c r="AT89" s="242"/>
      <c r="AU89" s="241"/>
      <c r="AV89" s="241"/>
      <c r="AW89" s="243"/>
      <c r="AX89" s="242"/>
      <c r="AY89" s="242"/>
      <c r="AZ89" s="241">
        <v>0</v>
      </c>
      <c r="BA89" s="241">
        <v>0</v>
      </c>
      <c r="BB89" s="241">
        <v>0</v>
      </c>
      <c r="BC89" s="241">
        <v>0</v>
      </c>
      <c r="BD89" s="241">
        <v>0</v>
      </c>
      <c r="BE89" s="241">
        <v>0</v>
      </c>
      <c r="BF89" s="241"/>
      <c r="BG89" s="241">
        <v>2</v>
      </c>
      <c r="BH89" s="241">
        <v>0</v>
      </c>
      <c r="BI89" s="241">
        <v>0</v>
      </c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>
        <v>0</v>
      </c>
      <c r="BX89" s="241">
        <v>0</v>
      </c>
      <c r="BY89" s="241">
        <v>0</v>
      </c>
      <c r="BZ89" s="241">
        <v>0</v>
      </c>
      <c r="CA89" s="241">
        <v>0</v>
      </c>
      <c r="CB89" s="242" t="s">
        <v>633</v>
      </c>
      <c r="CC89" s="247">
        <v>2274.84</v>
      </c>
      <c r="CD89" s="247">
        <v>2274.84</v>
      </c>
      <c r="CE89" s="247">
        <v>2995</v>
      </c>
      <c r="CF89" s="247">
        <v>0</v>
      </c>
    </row>
    <row r="90" spans="1:84" x14ac:dyDescent="0.25">
      <c r="A90" s="253" t="s">
        <v>798</v>
      </c>
      <c r="B90" s="254" t="s">
        <v>799</v>
      </c>
      <c r="C90" s="254" t="s">
        <v>642</v>
      </c>
      <c r="D90" s="233"/>
      <c r="E90" s="234">
        <v>26325</v>
      </c>
      <c r="F90" s="235">
        <v>26325</v>
      </c>
      <c r="G90" s="255">
        <f>'Jobs-Ops'!G90</f>
        <v>0</v>
      </c>
      <c r="H90" s="113">
        <f>'Jobs-Ops'!H90</f>
        <v>0</v>
      </c>
      <c r="I90" s="104"/>
      <c r="J90" s="237">
        <f t="shared" si="29"/>
        <v>26325</v>
      </c>
      <c r="K90" s="238"/>
      <c r="L90" s="239"/>
      <c r="M90" s="8">
        <v>17452.75</v>
      </c>
      <c r="N90" s="240">
        <f t="shared" si="30"/>
        <v>17452.75</v>
      </c>
      <c r="O90" s="71"/>
      <c r="P90" s="100"/>
      <c r="Q90" s="9">
        <f t="shared" si="31"/>
        <v>8872.25</v>
      </c>
      <c r="R90" s="9">
        <f t="shared" si="32"/>
        <v>0</v>
      </c>
      <c r="S90" s="9">
        <f t="shared" si="33"/>
        <v>8872.25</v>
      </c>
      <c r="T90" s="256">
        <v>46022</v>
      </c>
      <c r="U90" s="10"/>
      <c r="V90" s="23">
        <f t="shared" si="34"/>
        <v>0.94270014754121834</v>
      </c>
      <c r="W90" s="11">
        <f t="shared" si="35"/>
        <v>24816.581384022571</v>
      </c>
      <c r="X90" s="8">
        <v>16452.71</v>
      </c>
      <c r="Y90" s="9">
        <f t="shared" si="36"/>
        <v>8363.8713840225719</v>
      </c>
      <c r="Z90" s="9">
        <f t="shared" si="37"/>
        <v>0</v>
      </c>
      <c r="AA90" s="9">
        <f t="shared" si="38"/>
        <v>8363.8713840225719</v>
      </c>
      <c r="AB90" s="10"/>
      <c r="AC90" s="24">
        <v>0</v>
      </c>
      <c r="AD90" s="11">
        <v>0</v>
      </c>
      <c r="AE90" s="8">
        <v>0</v>
      </c>
      <c r="AF90" s="9">
        <f t="shared" si="39"/>
        <v>0</v>
      </c>
      <c r="AG90" s="10"/>
      <c r="AH90" s="11">
        <f t="shared" si="40"/>
        <v>24816.581384022571</v>
      </c>
      <c r="AI90" s="8">
        <v>16452.71</v>
      </c>
      <c r="AJ90" s="9">
        <f t="shared" si="41"/>
        <v>8363.8713840225719</v>
      </c>
      <c r="AK90" s="10"/>
      <c r="AL90" s="25">
        <f t="shared" si="42"/>
        <v>1508.418615977429</v>
      </c>
      <c r="AM90" s="25">
        <f t="shared" si="43"/>
        <v>1000.0400000000009</v>
      </c>
      <c r="AN90" s="25">
        <f t="shared" si="44"/>
        <v>508.37861597742813</v>
      </c>
      <c r="AO90" s="10"/>
      <c r="AP90" s="12">
        <v>26325</v>
      </c>
      <c r="AQ90" s="12" t="str">
        <f t="shared" si="45"/>
        <v xml:space="preserve"> </v>
      </c>
      <c r="AR90" s="12">
        <f t="shared" si="46"/>
        <v>1508.418615977429</v>
      </c>
      <c r="AS90" s="241"/>
      <c r="AT90" s="242"/>
      <c r="AU90" s="241"/>
      <c r="AV90" s="241"/>
      <c r="AW90" s="243"/>
      <c r="AX90" s="242"/>
      <c r="AY90" s="242"/>
      <c r="AZ90" s="241">
        <v>0</v>
      </c>
      <c r="BA90" s="241">
        <v>0</v>
      </c>
      <c r="BB90" s="241">
        <v>0</v>
      </c>
      <c r="BC90" s="241">
        <v>0</v>
      </c>
      <c r="BD90" s="241">
        <v>0</v>
      </c>
      <c r="BE90" s="241">
        <v>0</v>
      </c>
      <c r="BF90" s="241"/>
      <c r="BG90" s="241">
        <v>2</v>
      </c>
      <c r="BH90" s="241">
        <v>0</v>
      </c>
      <c r="BI90" s="241">
        <v>0</v>
      </c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>
        <v>0</v>
      </c>
      <c r="BX90" s="241">
        <v>0</v>
      </c>
      <c r="BY90" s="241">
        <v>0</v>
      </c>
      <c r="BZ90" s="241">
        <v>0</v>
      </c>
      <c r="CA90" s="241">
        <v>0</v>
      </c>
      <c r="CB90" s="242" t="s">
        <v>633</v>
      </c>
      <c r="CC90" s="247">
        <v>16452.71</v>
      </c>
      <c r="CD90" s="247">
        <v>16452.71</v>
      </c>
      <c r="CE90" s="247">
        <v>26325</v>
      </c>
      <c r="CF90" s="247">
        <v>0</v>
      </c>
    </row>
    <row r="91" spans="1:84" x14ac:dyDescent="0.25">
      <c r="A91" s="253" t="s">
        <v>800</v>
      </c>
      <c r="B91" s="254" t="s">
        <v>801</v>
      </c>
      <c r="C91" s="254" t="s">
        <v>642</v>
      </c>
      <c r="D91" s="233"/>
      <c r="E91" s="234">
        <v>30466.82</v>
      </c>
      <c r="F91" s="235">
        <v>30466.82</v>
      </c>
      <c r="G91" s="255">
        <f>'Jobs-Ops'!G91</f>
        <v>0</v>
      </c>
      <c r="H91" s="113">
        <f>'Jobs-Ops'!H91</f>
        <v>0</v>
      </c>
      <c r="I91" s="104"/>
      <c r="J91" s="237">
        <f t="shared" si="29"/>
        <v>30466.82</v>
      </c>
      <c r="K91" s="238"/>
      <c r="L91" s="239"/>
      <c r="M91" s="8">
        <v>32658.46</v>
      </c>
      <c r="N91" s="240">
        <f t="shared" si="30"/>
        <v>32658.46</v>
      </c>
      <c r="O91" s="71"/>
      <c r="P91" s="100"/>
      <c r="Q91" s="9">
        <f t="shared" si="31"/>
        <v>-2191.6399999999994</v>
      </c>
      <c r="R91" s="9">
        <f t="shared" si="32"/>
        <v>0</v>
      </c>
      <c r="S91" s="9">
        <f t="shared" si="33"/>
        <v>-2191.6399999999994</v>
      </c>
      <c r="T91" s="256">
        <v>46054</v>
      </c>
      <c r="U91" s="10"/>
      <c r="V91" s="23">
        <f t="shared" si="34"/>
        <v>0.90987358252654904</v>
      </c>
      <c r="W91" s="11">
        <f t="shared" si="35"/>
        <v>27720.954661591513</v>
      </c>
      <c r="X91" s="8">
        <v>29715.07</v>
      </c>
      <c r="Y91" s="9">
        <f t="shared" si="36"/>
        <v>-2191.6399999999994</v>
      </c>
      <c r="Z91" s="9">
        <f t="shared" si="37"/>
        <v>0</v>
      </c>
      <c r="AA91" s="9">
        <f t="shared" si="38"/>
        <v>-2191.6399999999994</v>
      </c>
      <c r="AB91" s="10"/>
      <c r="AC91" s="24">
        <v>0</v>
      </c>
      <c r="AD91" s="11">
        <v>0</v>
      </c>
      <c r="AE91" s="8">
        <v>0</v>
      </c>
      <c r="AF91" s="9">
        <f t="shared" si="39"/>
        <v>0</v>
      </c>
      <c r="AG91" s="10"/>
      <c r="AH91" s="11">
        <f t="shared" si="40"/>
        <v>27720.954661591513</v>
      </c>
      <c r="AI91" s="8">
        <v>29715.07</v>
      </c>
      <c r="AJ91" s="9">
        <f t="shared" si="41"/>
        <v>-2191.6399999999994</v>
      </c>
      <c r="AK91" s="10"/>
      <c r="AL91" s="25">
        <f t="shared" si="42"/>
        <v>2745.8653384084864</v>
      </c>
      <c r="AM91" s="25">
        <f t="shared" si="43"/>
        <v>2943.3899999999994</v>
      </c>
      <c r="AN91" s="25">
        <f t="shared" si="44"/>
        <v>0</v>
      </c>
      <c r="AO91" s="10"/>
      <c r="AP91" s="12">
        <v>29715.07</v>
      </c>
      <c r="AQ91" s="12" t="str">
        <f t="shared" si="45"/>
        <v xml:space="preserve"> </v>
      </c>
      <c r="AR91" s="12">
        <f t="shared" si="46"/>
        <v>1994.1153384084864</v>
      </c>
      <c r="AS91" s="241"/>
      <c r="AT91" s="242"/>
      <c r="AU91" s="241"/>
      <c r="AV91" s="241"/>
      <c r="AW91" s="243"/>
      <c r="AX91" s="242"/>
      <c r="AY91" s="242"/>
      <c r="AZ91" s="241">
        <v>0</v>
      </c>
      <c r="BA91" s="241">
        <v>0</v>
      </c>
      <c r="BB91" s="241">
        <v>0</v>
      </c>
      <c r="BC91" s="241">
        <v>0</v>
      </c>
      <c r="BD91" s="241">
        <v>0</v>
      </c>
      <c r="BE91" s="241">
        <v>0</v>
      </c>
      <c r="BF91" s="241"/>
      <c r="BG91" s="241">
        <v>3</v>
      </c>
      <c r="BH91" s="241">
        <v>0</v>
      </c>
      <c r="BI91" s="241">
        <v>0</v>
      </c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>
        <v>0</v>
      </c>
      <c r="BX91" s="241">
        <v>0</v>
      </c>
      <c r="BY91" s="241">
        <v>0</v>
      </c>
      <c r="BZ91" s="241">
        <v>0</v>
      </c>
      <c r="CA91" s="241">
        <v>0</v>
      </c>
      <c r="CB91" s="242" t="s">
        <v>633</v>
      </c>
      <c r="CC91" s="247">
        <v>29715.07</v>
      </c>
      <c r="CD91" s="247">
        <v>29715.07</v>
      </c>
      <c r="CE91" s="247">
        <v>29715.07</v>
      </c>
      <c r="CF91" s="247">
        <v>0</v>
      </c>
    </row>
    <row r="92" spans="1:84" x14ac:dyDescent="0.25">
      <c r="A92" s="253" t="s">
        <v>802</v>
      </c>
      <c r="B92" s="254" t="s">
        <v>803</v>
      </c>
      <c r="C92" s="254" t="s">
        <v>642</v>
      </c>
      <c r="D92" s="233"/>
      <c r="E92" s="234">
        <v>48869.95</v>
      </c>
      <c r="F92" s="235">
        <v>48869.95</v>
      </c>
      <c r="G92" s="255">
        <f>'Jobs-Ops'!G92</f>
        <v>0</v>
      </c>
      <c r="H92" s="113">
        <f>'Jobs-Ops'!H92</f>
        <v>0</v>
      </c>
      <c r="I92" s="104"/>
      <c r="J92" s="237">
        <f t="shared" si="29"/>
        <v>48869.95</v>
      </c>
      <c r="K92" s="238"/>
      <c r="L92" s="239"/>
      <c r="M92" s="8">
        <v>48354.86</v>
      </c>
      <c r="N92" s="240">
        <f t="shared" si="30"/>
        <v>48354.86</v>
      </c>
      <c r="O92" s="71"/>
      <c r="P92" s="100"/>
      <c r="Q92" s="9">
        <f t="shared" si="31"/>
        <v>515.08999999999651</v>
      </c>
      <c r="R92" s="9">
        <f t="shared" si="32"/>
        <v>0</v>
      </c>
      <c r="S92" s="9">
        <f t="shared" si="33"/>
        <v>515.08999999999651</v>
      </c>
      <c r="T92" s="256">
        <v>46081</v>
      </c>
      <c r="U92" s="10"/>
      <c r="V92" s="23">
        <f t="shared" si="34"/>
        <v>0.98092084228968923</v>
      </c>
      <c r="W92" s="11">
        <f t="shared" si="35"/>
        <v>47937.552516654992</v>
      </c>
      <c r="X92" s="8">
        <v>47432.29</v>
      </c>
      <c r="Y92" s="9">
        <f t="shared" si="36"/>
        <v>505.26251665499149</v>
      </c>
      <c r="Z92" s="9">
        <f t="shared" si="37"/>
        <v>0</v>
      </c>
      <c r="AA92" s="9">
        <f t="shared" si="38"/>
        <v>505.26251665499149</v>
      </c>
      <c r="AB92" s="10"/>
      <c r="AC92" s="24">
        <v>0</v>
      </c>
      <c r="AD92" s="11">
        <v>0</v>
      </c>
      <c r="AE92" s="8">
        <v>0</v>
      </c>
      <c r="AF92" s="9">
        <f t="shared" si="39"/>
        <v>0</v>
      </c>
      <c r="AG92" s="10"/>
      <c r="AH92" s="11">
        <f t="shared" si="40"/>
        <v>47937.552516654992</v>
      </c>
      <c r="AI92" s="8">
        <v>47432.29</v>
      </c>
      <c r="AJ92" s="9">
        <f t="shared" si="41"/>
        <v>505.26251665499149</v>
      </c>
      <c r="AK92" s="10"/>
      <c r="AL92" s="25">
        <f t="shared" si="42"/>
        <v>932.39748334500473</v>
      </c>
      <c r="AM92" s="25">
        <f t="shared" si="43"/>
        <v>922.56999999999971</v>
      </c>
      <c r="AN92" s="25">
        <f t="shared" si="44"/>
        <v>9.827483345005021</v>
      </c>
      <c r="AO92" s="10"/>
      <c r="AP92" s="12">
        <v>47523.79</v>
      </c>
      <c r="AQ92" s="12">
        <f t="shared" si="45"/>
        <v>413.76251665499149</v>
      </c>
      <c r="AR92" s="12" t="str">
        <f t="shared" si="46"/>
        <v xml:space="preserve"> </v>
      </c>
      <c r="AS92" s="241"/>
      <c r="AT92" s="242"/>
      <c r="AU92" s="241"/>
      <c r="AV92" s="241"/>
      <c r="AW92" s="243"/>
      <c r="AX92" s="242"/>
      <c r="AY92" s="242"/>
      <c r="AZ92" s="241">
        <v>0</v>
      </c>
      <c r="BA92" s="241">
        <v>0</v>
      </c>
      <c r="BB92" s="241">
        <v>0</v>
      </c>
      <c r="BC92" s="241">
        <v>0</v>
      </c>
      <c r="BD92" s="241">
        <v>0</v>
      </c>
      <c r="BE92" s="241">
        <v>0</v>
      </c>
      <c r="BF92" s="241"/>
      <c r="BG92" s="241">
        <v>3</v>
      </c>
      <c r="BH92" s="241">
        <v>0</v>
      </c>
      <c r="BI92" s="241">
        <v>0</v>
      </c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>
        <v>0</v>
      </c>
      <c r="BX92" s="241">
        <v>0</v>
      </c>
      <c r="BY92" s="241">
        <v>0</v>
      </c>
      <c r="BZ92" s="241">
        <v>0</v>
      </c>
      <c r="CA92" s="241">
        <v>0</v>
      </c>
      <c r="CB92" s="242" t="s">
        <v>633</v>
      </c>
      <c r="CC92" s="247">
        <v>47432.29</v>
      </c>
      <c r="CD92" s="247">
        <v>47432.29</v>
      </c>
      <c r="CE92" s="247">
        <v>47523.79</v>
      </c>
      <c r="CF92" s="247">
        <v>0</v>
      </c>
    </row>
    <row r="93" spans="1:84" x14ac:dyDescent="0.25">
      <c r="A93" s="253" t="s">
        <v>804</v>
      </c>
      <c r="B93" s="254" t="s">
        <v>805</v>
      </c>
      <c r="C93" s="254" t="s">
        <v>642</v>
      </c>
      <c r="D93" s="233"/>
      <c r="E93" s="234">
        <v>0</v>
      </c>
      <c r="F93" s="235">
        <v>0</v>
      </c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>
        <v>35684.129999999997</v>
      </c>
      <c r="N93" s="240">
        <f t="shared" si="30"/>
        <v>35684.129999999997</v>
      </c>
      <c r="O93" s="71"/>
      <c r="P93" s="100"/>
      <c r="Q93" s="9">
        <f t="shared" si="31"/>
        <v>-35684.129999999997</v>
      </c>
      <c r="R93" s="9">
        <f t="shared" si="32"/>
        <v>0</v>
      </c>
      <c r="S93" s="9">
        <f t="shared" si="33"/>
        <v>-35684.129999999997</v>
      </c>
      <c r="T93" s="256">
        <v>46054</v>
      </c>
      <c r="U93" s="10"/>
      <c r="V93" s="23">
        <f t="shared" si="34"/>
        <v>0.63284322750757827</v>
      </c>
      <c r="W93" s="11">
        <f t="shared" si="35"/>
        <v>0</v>
      </c>
      <c r="X93" s="8">
        <v>22582.46</v>
      </c>
      <c r="Y93" s="9">
        <f t="shared" si="36"/>
        <v>-35684.129999999997</v>
      </c>
      <c r="Z93" s="9">
        <f t="shared" si="37"/>
        <v>0</v>
      </c>
      <c r="AA93" s="9">
        <f t="shared" si="38"/>
        <v>-35684.129999999997</v>
      </c>
      <c r="AB93" s="10"/>
      <c r="AC93" s="24">
        <v>0</v>
      </c>
      <c r="AD93" s="11">
        <v>0</v>
      </c>
      <c r="AE93" s="8">
        <v>0</v>
      </c>
      <c r="AF93" s="9">
        <f t="shared" si="39"/>
        <v>0</v>
      </c>
      <c r="AG93" s="10"/>
      <c r="AH93" s="11">
        <f t="shared" si="40"/>
        <v>0</v>
      </c>
      <c r="AI93" s="8">
        <v>22582.46</v>
      </c>
      <c r="AJ93" s="9">
        <f t="shared" si="41"/>
        <v>-35684.129999999997</v>
      </c>
      <c r="AK93" s="10"/>
      <c r="AL93" s="25">
        <f t="shared" si="42"/>
        <v>0</v>
      </c>
      <c r="AM93" s="25">
        <f t="shared" si="43"/>
        <v>13101.669999999998</v>
      </c>
      <c r="AN93" s="25">
        <f t="shared" si="44"/>
        <v>0</v>
      </c>
      <c r="AO93" s="10"/>
      <c r="AP93" s="12">
        <v>22582.46</v>
      </c>
      <c r="AQ93" s="12" t="str">
        <f t="shared" si="45"/>
        <v xml:space="preserve"> </v>
      </c>
      <c r="AR93" s="12">
        <f t="shared" si="46"/>
        <v>22582.46</v>
      </c>
      <c r="AS93" s="241"/>
      <c r="AT93" s="242"/>
      <c r="AU93" s="241"/>
      <c r="AV93" s="241"/>
      <c r="AW93" s="243"/>
      <c r="AX93" s="242"/>
      <c r="AY93" s="242"/>
      <c r="AZ93" s="241">
        <v>0</v>
      </c>
      <c r="BA93" s="241">
        <v>0</v>
      </c>
      <c r="BB93" s="241">
        <v>0</v>
      </c>
      <c r="BC93" s="241">
        <v>0</v>
      </c>
      <c r="BD93" s="241">
        <v>0</v>
      </c>
      <c r="BE93" s="241">
        <v>0</v>
      </c>
      <c r="BF93" s="241"/>
      <c r="BG93" s="241">
        <v>3</v>
      </c>
      <c r="BH93" s="241">
        <v>0</v>
      </c>
      <c r="BI93" s="241">
        <v>0</v>
      </c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>
        <v>0</v>
      </c>
      <c r="BX93" s="241">
        <v>0</v>
      </c>
      <c r="BY93" s="241">
        <v>0</v>
      </c>
      <c r="BZ93" s="241">
        <v>0</v>
      </c>
      <c r="CA93" s="241">
        <v>0</v>
      </c>
      <c r="CB93" s="242" t="s">
        <v>633</v>
      </c>
      <c r="CC93" s="247">
        <v>22582.46</v>
      </c>
      <c r="CD93" s="247">
        <v>22582.46</v>
      </c>
      <c r="CE93" s="247">
        <v>22582.46</v>
      </c>
      <c r="CF93" s="247">
        <v>0</v>
      </c>
    </row>
    <row r="94" spans="1:84" x14ac:dyDescent="0.25">
      <c r="A94" s="253" t="s">
        <v>806</v>
      </c>
      <c r="B94" s="254" t="s">
        <v>807</v>
      </c>
      <c r="C94" s="254" t="s">
        <v>642</v>
      </c>
      <c r="D94" s="233"/>
      <c r="E94" s="234">
        <v>128000</v>
      </c>
      <c r="F94" s="235">
        <v>128000</v>
      </c>
      <c r="G94" s="255">
        <f>'Jobs-Ops'!G94</f>
        <v>0</v>
      </c>
      <c r="H94" s="113">
        <f>'Jobs-Ops'!H94</f>
        <v>0</v>
      </c>
      <c r="I94" s="104"/>
      <c r="J94" s="237">
        <f t="shared" si="29"/>
        <v>128000</v>
      </c>
      <c r="K94" s="238"/>
      <c r="L94" s="239"/>
      <c r="M94" s="8">
        <v>110172.81</v>
      </c>
      <c r="N94" s="240">
        <f t="shared" si="30"/>
        <v>110172.81</v>
      </c>
      <c r="O94" s="238"/>
      <c r="P94" s="239"/>
      <c r="Q94" s="9">
        <f t="shared" si="31"/>
        <v>17827.190000000002</v>
      </c>
      <c r="R94" s="9">
        <f t="shared" si="32"/>
        <v>0</v>
      </c>
      <c r="S94" s="9">
        <f t="shared" si="33"/>
        <v>17827.190000000002</v>
      </c>
      <c r="T94" s="256">
        <v>46082</v>
      </c>
      <c r="U94" s="10"/>
      <c r="V94" s="23">
        <f t="shared" si="34"/>
        <v>1.0195621769109819</v>
      </c>
      <c r="W94" s="11">
        <f t="shared" si="35"/>
        <v>130503.95864460569</v>
      </c>
      <c r="X94" s="8">
        <v>112328.03</v>
      </c>
      <c r="Y94" s="9">
        <f t="shared" si="36"/>
        <v>18175.928644605694</v>
      </c>
      <c r="Z94" s="9">
        <f t="shared" si="37"/>
        <v>0</v>
      </c>
      <c r="AA94" s="9">
        <f t="shared" si="38"/>
        <v>18175.928644605694</v>
      </c>
      <c r="AB94" s="10"/>
      <c r="AC94" s="24">
        <v>0</v>
      </c>
      <c r="AD94" s="11">
        <v>0</v>
      </c>
      <c r="AE94" s="8">
        <v>0</v>
      </c>
      <c r="AF94" s="9">
        <f t="shared" si="39"/>
        <v>0</v>
      </c>
      <c r="AG94" s="10"/>
      <c r="AH94" s="11">
        <f t="shared" si="40"/>
        <v>130503.95864460569</v>
      </c>
      <c r="AI94" s="8">
        <v>112328.03</v>
      </c>
      <c r="AJ94" s="9">
        <f t="shared" si="41"/>
        <v>18175.928644605694</v>
      </c>
      <c r="AK94" s="10"/>
      <c r="AL94" s="25">
        <f t="shared" si="42"/>
        <v>-2503.9586446056928</v>
      </c>
      <c r="AM94" s="25">
        <f t="shared" si="43"/>
        <v>-2155.2200000000012</v>
      </c>
      <c r="AN94" s="25">
        <f t="shared" si="44"/>
        <v>-348.73864460569166</v>
      </c>
      <c r="AO94" s="10"/>
      <c r="AP94" s="12">
        <v>128000</v>
      </c>
      <c r="AQ94" s="12">
        <f t="shared" si="45"/>
        <v>2503.9586446056928</v>
      </c>
      <c r="AR94" s="12" t="str">
        <f t="shared" si="46"/>
        <v xml:space="preserve"> </v>
      </c>
      <c r="AS94" s="241"/>
      <c r="AT94" s="242"/>
      <c r="AU94" s="241"/>
      <c r="AV94" s="241"/>
      <c r="AW94" s="243"/>
      <c r="AX94" s="242"/>
      <c r="AY94" s="242"/>
      <c r="AZ94" s="241">
        <v>0</v>
      </c>
      <c r="BA94" s="241">
        <v>0</v>
      </c>
      <c r="BB94" s="241">
        <v>0</v>
      </c>
      <c r="BC94" s="241">
        <v>0</v>
      </c>
      <c r="BD94" s="241">
        <v>0</v>
      </c>
      <c r="BE94" s="241">
        <v>0</v>
      </c>
      <c r="BF94" s="241"/>
      <c r="BG94" s="241">
        <v>3</v>
      </c>
      <c r="BH94" s="241">
        <v>0</v>
      </c>
      <c r="BI94" s="241">
        <v>0</v>
      </c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>
        <v>0</v>
      </c>
      <c r="BX94" s="241">
        <v>0</v>
      </c>
      <c r="BY94" s="241">
        <v>0</v>
      </c>
      <c r="BZ94" s="241">
        <v>0</v>
      </c>
      <c r="CA94" s="241">
        <v>0</v>
      </c>
      <c r="CB94" s="242" t="s">
        <v>633</v>
      </c>
      <c r="CC94" s="247">
        <v>112328.03</v>
      </c>
      <c r="CD94" s="247">
        <v>112328.03</v>
      </c>
      <c r="CE94" s="247">
        <v>128000</v>
      </c>
      <c r="CF94" s="247">
        <v>0</v>
      </c>
    </row>
    <row r="95" spans="1:84" x14ac:dyDescent="0.25">
      <c r="A95" s="253"/>
      <c r="B95" s="93" t="s">
        <v>808</v>
      </c>
      <c r="C95" s="254"/>
      <c r="D95" s="233"/>
      <c r="E95" s="276">
        <f>SUM(E7:E94)/2</f>
        <v>27598849.685000002</v>
      </c>
      <c r="F95" s="266">
        <f>SUM(F7:F94)/2</f>
        <v>27598849.685000002</v>
      </c>
      <c r="G95" s="255">
        <f>'Jobs-Ops'!G95</f>
        <v>0</v>
      </c>
      <c r="H95" s="113">
        <f>'Jobs-Ops'!H95</f>
        <v>0</v>
      </c>
      <c r="I95" s="104"/>
      <c r="J95" s="277">
        <f>SUM(J7:J94)/2</f>
        <v>27567592.915000003</v>
      </c>
      <c r="K95" s="238"/>
      <c r="L95" s="239"/>
      <c r="M95" s="270">
        <f>SUM(M7:M94)/2</f>
        <v>29304349.424999997</v>
      </c>
      <c r="N95" s="278">
        <f>SUM(N7:N94)/2</f>
        <v>28370509.434999995</v>
      </c>
      <c r="O95" s="71"/>
      <c r="P95" s="100"/>
      <c r="Q95" s="268">
        <f>SUM(Q7:Q94)/2</f>
        <v>-802916.52000000014</v>
      </c>
      <c r="R95" s="268">
        <f>SUM(R7:R94)/2</f>
        <v>0</v>
      </c>
      <c r="S95" s="268">
        <f>SUM(S7:S94)/2</f>
        <v>-802916.52000000014</v>
      </c>
      <c r="T95" s="256" t="str">
        <f>IF('Jobs-Ops'!S95&lt;&gt; "",'Jobs-Ops'!S95,"")</f>
        <v/>
      </c>
      <c r="U95" s="10"/>
      <c r="V95" s="23" t="str">
        <f t="shared" si="34"/>
        <v/>
      </c>
      <c r="W95" s="269">
        <f>SUM(W7:W94)/2</f>
        <v>6792363.8998893574</v>
      </c>
      <c r="X95" s="270">
        <f>SUM(X7:X94)/2</f>
        <v>6801107.915000001</v>
      </c>
      <c r="Y95" s="268">
        <f>SUM(Y7:Y94)/2</f>
        <v>-4486710.3831866821</v>
      </c>
      <c r="Z95" s="268">
        <f>SUM(Z7:Z94)/2</f>
        <v>0</v>
      </c>
      <c r="AA95" s="268">
        <f>SUM(AA7:AA94)/2</f>
        <v>-4486710.3831866821</v>
      </c>
      <c r="AB95" s="10"/>
      <c r="AC95" s="24"/>
      <c r="AD95" s="269">
        <f>SUM(AD7:AD94)/2</f>
        <v>0</v>
      </c>
      <c r="AE95" s="270">
        <f>SUM(AE7:AE94)/2</f>
        <v>0</v>
      </c>
      <c r="AF95" s="268">
        <f>SUM(AF7:AF94)/2</f>
        <v>0</v>
      </c>
      <c r="AG95" s="10"/>
      <c r="AH95" s="269">
        <f>SUM(AH7:AH94)/2</f>
        <v>6792363.8998893574</v>
      </c>
      <c r="AI95" s="270">
        <f>SUM(AI7:AI94)/2</f>
        <v>6801107.915000001</v>
      </c>
      <c r="AJ95" s="268">
        <f>SUM(AJ7:AJ94)/2</f>
        <v>-4486710.3831866821</v>
      </c>
      <c r="AK95" s="10"/>
      <c r="AL95" s="280">
        <f>SUM(AL7:AL94)/2</f>
        <v>20775229.015110638</v>
      </c>
      <c r="AM95" s="280">
        <f>SUM(AM7:AM94)/2</f>
        <v>21569401.519999992</v>
      </c>
      <c r="AN95" s="280">
        <f>SUM(AN7:AN94)/2</f>
        <v>3683793.8631866807</v>
      </c>
      <c r="AO95" s="10"/>
      <c r="AP95" s="281">
        <f>SUM(AP7:AP94)/2</f>
        <v>7559134.7850000001</v>
      </c>
      <c r="AQ95" s="281">
        <f>SUM(AQ7:AQ94)/2</f>
        <v>1245265.0375527346</v>
      </c>
      <c r="AR95" s="281">
        <f>SUM(AR7:AR94)/2</f>
        <v>2012035.9226633769</v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7"/>
        <v/>
      </c>
      <c r="AJ96" s="9" t="str">
        <f t="shared" si="41"/>
        <v/>
      </c>
      <c r="AK96" s="10"/>
      <c r="AL96" s="25" t="str">
        <f t="shared" si="42"/>
        <v/>
      </c>
      <c r="AM96" s="25">
        <f t="shared" si="43"/>
        <v>0</v>
      </c>
      <c r="AN96" s="25" t="str">
        <f t="shared" si="44"/>
        <v/>
      </c>
      <c r="AO96" s="10"/>
      <c r="AP96" s="12"/>
      <c r="AQ96" s="12" t="str">
        <f t="shared" si="45"/>
        <v/>
      </c>
      <c r="AR96" s="12" t="str">
        <f t="shared" si="46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98"/>
      <c r="B97" s="297" t="s">
        <v>810</v>
      </c>
      <c r="C97" s="93"/>
      <c r="D97" s="265"/>
      <c r="E97" s="276">
        <f>SUMIF(BG8:BG97,1, E8:E97)</f>
        <v>27441733.300000001</v>
      </c>
      <c r="F97" s="266">
        <f>SUMIF(BG8:BG97,1, F8:F97)</f>
        <v>27441733.300000001</v>
      </c>
      <c r="G97" s="299">
        <f>'Jobs-Ops'!G97</f>
        <v>0</v>
      </c>
      <c r="H97" s="113">
        <f>'Jobs-Ops'!H97</f>
        <v>0</v>
      </c>
      <c r="I97" s="104"/>
      <c r="J97" s="277">
        <f>SUMIF(BG8:BG97,1, J8:J97)</f>
        <v>27410476.530000001</v>
      </c>
      <c r="K97" s="286"/>
      <c r="L97" s="98"/>
      <c r="M97" s="270">
        <f>SUMIF(BG8:BG97,1, M8:M97)</f>
        <v>29141518.599999994</v>
      </c>
      <c r="N97" s="278">
        <f>SUMIF(BG8:BG97,1, N8:N97)</f>
        <v>28207678.609999992</v>
      </c>
      <c r="O97" s="287"/>
      <c r="P97" s="99"/>
      <c r="Q97" s="268">
        <f>SUMIF(BG8:BG97,1, Q8:Q97)</f>
        <v>-797202.08000000031</v>
      </c>
      <c r="R97" s="268">
        <f>SUMIF(BG8:BG97,1, R8:R97)</f>
        <v>0</v>
      </c>
      <c r="S97" s="268">
        <f>SUMIF(BG8:BG97,1, S8:S97)</f>
        <v>-797202.08000000031</v>
      </c>
      <c r="T97" s="300" t="str">
        <f>IF('Jobs-Ops'!S97&lt;&gt; "",'Jobs-Ops'!S97,"")</f>
        <v/>
      </c>
      <c r="U97" s="289"/>
      <c r="V97" s="290" t="str">
        <f t="shared" si="34"/>
        <v/>
      </c>
      <c r="W97" s="269">
        <f>SUMIF(BG8:BG97,1, W8:W97)</f>
        <v>6632465.850843369</v>
      </c>
      <c r="X97" s="270">
        <f>SUMIF(BG8:BG97,1, X8:X97)</f>
        <v>6643988.7500000009</v>
      </c>
      <c r="Y97" s="268">
        <f>SUMIF(BG8:BG97,1, Y8:Y97)</f>
        <v>-4482590.4599018758</v>
      </c>
      <c r="Z97" s="268">
        <f>SUMIF(BG8:BG97,1, Z8:Z97)</f>
        <v>0</v>
      </c>
      <c r="AA97" s="268">
        <f>SUMIF(BG8:BG97,1, AA8:AA97)</f>
        <v>-4482590.4599018758</v>
      </c>
      <c r="AB97" s="289"/>
      <c r="AC97" s="291"/>
      <c r="AD97" s="269">
        <f>SUMIF(BG8:BG97,1, AD8:AD97)</f>
        <v>0</v>
      </c>
      <c r="AE97" s="270">
        <f>SUMIF(BG8:BG97,1, AE8:AE97)</f>
        <v>0</v>
      </c>
      <c r="AF97" s="268">
        <f>SUMIF(BG8:BG97,1, AF8:AF97)</f>
        <v>0</v>
      </c>
      <c r="AG97" s="289"/>
      <c r="AH97" s="269">
        <f>SUMIF(BG8:BG97,1, AH8:AH97)</f>
        <v>6632465.850843369</v>
      </c>
      <c r="AI97" s="270">
        <f>SUMIF(BG8:BG97,1, AI8:AI97)</f>
        <v>6643988.7500000009</v>
      </c>
      <c r="AJ97" s="268">
        <f>SUMIF(BG8:BG97,1, AJ8:AJ97)</f>
        <v>-4482590.4599018758</v>
      </c>
      <c r="AK97" s="289"/>
      <c r="AL97" s="280">
        <f>SUMIF(BG8:BG97,1, AL8:AL97)</f>
        <v>20778010.679156631</v>
      </c>
      <c r="AM97" s="280">
        <f>SUMIF(BG8:BG97,1, AM8:AM97)</f>
        <v>21563689.859999992</v>
      </c>
      <c r="AN97" s="280">
        <f>SUMIF(BG8:BG97,1, AN8:AN97)</f>
        <v>3685388.3799018748</v>
      </c>
      <c r="AO97" s="289"/>
      <c r="AP97" s="281">
        <f>SUMIF(BG8:BG97,1, AP8:AP97)</f>
        <v>7377776.75</v>
      </c>
      <c r="AQ97" s="281">
        <f>SUMIF(BG8:BG97,1, AQ8:AQ97)</f>
        <v>1239683.1515295522</v>
      </c>
      <c r="AR97" s="281">
        <f>SUMIF(BG8:BG97,1, AR8:AR97)</f>
        <v>1984994.0506861841</v>
      </c>
      <c r="AS97" s="15"/>
      <c r="AT97" s="272"/>
      <c r="AU97" s="15"/>
      <c r="AV97" s="15"/>
      <c r="AW97" s="273"/>
      <c r="AX97" s="272"/>
      <c r="AY97" s="272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296"/>
      <c r="BO97" s="296"/>
      <c r="BP97" s="296"/>
      <c r="BQ97" s="296"/>
      <c r="BR97" s="292"/>
      <c r="BS97" s="292"/>
      <c r="BT97" s="15"/>
      <c r="BU97" s="15"/>
      <c r="BV97" s="274"/>
      <c r="BW97" s="15"/>
      <c r="BX97" s="15"/>
      <c r="BY97" s="15"/>
      <c r="BZ97" s="15"/>
      <c r="CA97" s="15"/>
      <c r="CB97" s="272"/>
      <c r="CC97" s="275"/>
      <c r="CD97" s="275"/>
      <c r="CE97" s="275"/>
      <c r="CF97" s="275"/>
    </row>
    <row r="98" spans="1:84" x14ac:dyDescent="0.25">
      <c r="A98" s="298"/>
      <c r="B98" s="297" t="s">
        <v>811</v>
      </c>
      <c r="C98" s="93"/>
      <c r="D98" s="265"/>
      <c r="E98" s="276">
        <f>SUMIF(BG8:BG97,2, E8:E97)</f>
        <v>106896</v>
      </c>
      <c r="F98" s="266">
        <f>SUMIF(BG8:BG97,2, F8:F97)</f>
        <v>106896</v>
      </c>
      <c r="G98" s="299">
        <f>'Jobs-Ops'!G98</f>
        <v>0</v>
      </c>
      <c r="H98" s="113">
        <f>'Jobs-Ops'!H98</f>
        <v>0</v>
      </c>
      <c r="I98" s="104"/>
      <c r="J98" s="277">
        <f>SUMIF(BG8:BG97,2, J8:J97)</f>
        <v>106896</v>
      </c>
      <c r="K98" s="286"/>
      <c r="L98" s="98"/>
      <c r="M98" s="270">
        <f>SUMIF(BG8:BG97,2, M8:M97)</f>
        <v>98791.389999999985</v>
      </c>
      <c r="N98" s="278">
        <f>SUMIF(BG8:BG97,2, N8:N97)</f>
        <v>98791.389999999985</v>
      </c>
      <c r="O98" s="287"/>
      <c r="P98" s="99"/>
      <c r="Q98" s="268">
        <f>SUMIF(BG8:BG97,2, Q8:Q97)</f>
        <v>8104.6100000000042</v>
      </c>
      <c r="R98" s="268">
        <f>SUMIF(BG8:BG97,2, R8:R97)</f>
        <v>0</v>
      </c>
      <c r="S98" s="268">
        <f>SUMIF(BG8:BG97,2, S8:S97)</f>
        <v>8104.6100000000042</v>
      </c>
      <c r="T98" s="300" t="str">
        <f>IF('Jobs-Ops'!S98&lt;&gt; "",'Jobs-Ops'!S98,"")</f>
        <v/>
      </c>
      <c r="U98" s="289"/>
      <c r="V98" s="290" t="str">
        <f t="shared" si="34"/>
        <v/>
      </c>
      <c r="W98" s="269">
        <f>SUMIF(BG8:BG97,2, W8:W97)</f>
        <v>113633.63226912692</v>
      </c>
      <c r="X98" s="270">
        <f>SUMIF(BG8:BG97,2, X8:X97)</f>
        <v>102180.47999999998</v>
      </c>
      <c r="Y98" s="268">
        <f>SUMIF(BG8:BG97,2, Y8:Y97)</f>
        <v>10954.732269126904</v>
      </c>
      <c r="Z98" s="268">
        <f>SUMIF(BG8:BG97,2, Z8:Z97)</f>
        <v>0</v>
      </c>
      <c r="AA98" s="268">
        <f>SUMIF(BG8:BG97,2, AA8:AA97)</f>
        <v>10954.732269126904</v>
      </c>
      <c r="AB98" s="289"/>
      <c r="AC98" s="291"/>
      <c r="AD98" s="269">
        <f>SUMIF(BG8:BG97,2, AD8:AD97)</f>
        <v>0</v>
      </c>
      <c r="AE98" s="270">
        <f>SUMIF(BG8:BG97,2, AE8:AE97)</f>
        <v>0</v>
      </c>
      <c r="AF98" s="268">
        <f>SUMIF(BG8:BG97,2, AF8:AF97)</f>
        <v>0</v>
      </c>
      <c r="AG98" s="289"/>
      <c r="AH98" s="269">
        <f>SUMIF(BG8:BG97,2, AH8:AH97)</f>
        <v>113633.63226912692</v>
      </c>
      <c r="AI98" s="270">
        <f>SUMIF(BG8:BG97,2, AI8:AI97)</f>
        <v>102180.47999999998</v>
      </c>
      <c r="AJ98" s="268">
        <f>SUMIF(BG8:BG97,2, AJ8:AJ97)</f>
        <v>10954.732269126904</v>
      </c>
      <c r="AK98" s="289"/>
      <c r="AL98" s="280">
        <f>SUMIF(BG8:BG97,2, AL8:AL97)</f>
        <v>-6737.6322691269033</v>
      </c>
      <c r="AM98" s="280">
        <f>SUMIF(BG8:BG97,2, AM8:AM97)</f>
        <v>-3389.0900000000038</v>
      </c>
      <c r="AN98" s="280">
        <f>SUMIF(BG8:BG97,2, AN8:AN97)</f>
        <v>-2850.1222691268999</v>
      </c>
      <c r="AO98" s="289"/>
      <c r="AP98" s="281">
        <f>SUMIF(BG8:BG97,2, AP8:AP97)</f>
        <v>134894.75</v>
      </c>
      <c r="AQ98" s="281">
        <f>SUMIF(BG8:BG97,2, AQ8:AQ97)</f>
        <v>8246.0508851043323</v>
      </c>
      <c r="AR98" s="281">
        <f>SUMIF(BG8:BG97,2, AR8:AR97)</f>
        <v>29507.168615977429</v>
      </c>
      <c r="AS98" s="15"/>
      <c r="AT98" s="272"/>
      <c r="AU98" s="15"/>
      <c r="AV98" s="15"/>
      <c r="AW98" s="273"/>
      <c r="AX98" s="272"/>
      <c r="AY98" s="272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296"/>
      <c r="BO98" s="296"/>
      <c r="BP98" s="296"/>
      <c r="BQ98" s="296"/>
      <c r="BR98" s="292"/>
      <c r="BS98" s="292"/>
      <c r="BT98" s="15"/>
      <c r="BU98" s="15"/>
      <c r="BV98" s="274"/>
      <c r="BW98" s="15"/>
      <c r="BX98" s="15"/>
      <c r="BY98" s="15"/>
      <c r="BZ98" s="15"/>
      <c r="CA98" s="15"/>
      <c r="CB98" s="272"/>
      <c r="CC98" s="275"/>
      <c r="CD98" s="275"/>
      <c r="CE98" s="275"/>
      <c r="CF98" s="275"/>
    </row>
    <row r="99" spans="1:84" x14ac:dyDescent="0.25">
      <c r="A99" s="298"/>
      <c r="B99" s="297" t="s">
        <v>809</v>
      </c>
      <c r="C99" s="93"/>
      <c r="D99" s="265"/>
      <c r="E99" s="276">
        <f>SUM(E8:E98)/4</f>
        <v>27586294.588750001</v>
      </c>
      <c r="F99" s="266">
        <f>SUM(F8:F98)/4</f>
        <v>27586294.588750001</v>
      </c>
      <c r="G99" s="299">
        <f>'Jobs-Ops'!G99</f>
        <v>0</v>
      </c>
      <c r="H99" s="113">
        <f>'Jobs-Ops'!H99</f>
        <v>0</v>
      </c>
      <c r="I99" s="104"/>
      <c r="J99" s="277">
        <f>SUM(J8:J98)/4</f>
        <v>27555037.818750001</v>
      </c>
      <c r="K99" s="286"/>
      <c r="L99" s="98"/>
      <c r="M99" s="270">
        <f>SUM(M8:M98)/4</f>
        <v>29288339.566249996</v>
      </c>
      <c r="N99" s="278">
        <f>SUM(N8:N98)/4</f>
        <v>28354499.576249991</v>
      </c>
      <c r="O99" s="287"/>
      <c r="P99" s="99"/>
      <c r="Q99" s="268">
        <f>SUM(Q8:Q98)/4</f>
        <v>-799461.75750000018</v>
      </c>
      <c r="R99" s="268">
        <f>SUM(R8:R98)/4</f>
        <v>0</v>
      </c>
      <c r="S99" s="268">
        <f>SUM(S8:S98)/4</f>
        <v>-799461.75750000018</v>
      </c>
      <c r="T99" s="300" t="str">
        <f>IF('Jobs-Ops'!S99&lt;&gt; "",'Jobs-Ops'!S99,"")</f>
        <v/>
      </c>
      <c r="U99" s="289"/>
      <c r="V99" s="290" t="str">
        <f t="shared" si="34"/>
        <v/>
      </c>
      <c r="W99" s="269">
        <f>SUM(W8:W98)/4</f>
        <v>6780797.7956951419</v>
      </c>
      <c r="X99" s="270">
        <f>SUM(X8:X98)/4</f>
        <v>6787373.2437500013</v>
      </c>
      <c r="Y99" s="268">
        <f>SUM(Y8:Y98)/4</f>
        <v>-4482941.7192981988</v>
      </c>
      <c r="Z99" s="268">
        <f>SUM(Z8:Z98)/4</f>
        <v>0</v>
      </c>
      <c r="AA99" s="268">
        <f>SUM(AA8:AA98)/4</f>
        <v>-4482941.7192981988</v>
      </c>
      <c r="AB99" s="289"/>
      <c r="AC99" s="291"/>
      <c r="AD99" s="269">
        <f>SUM(AD8:AD98)/4</f>
        <v>0</v>
      </c>
      <c r="AE99" s="270">
        <f>SUM(AE8:AE98)/4</f>
        <v>0</v>
      </c>
      <c r="AF99" s="268">
        <f>SUM(AF8:AF98)/4</f>
        <v>0</v>
      </c>
      <c r="AG99" s="289"/>
      <c r="AH99" s="269">
        <f>SUM(AH8:AH98)/4</f>
        <v>6780797.7956951419</v>
      </c>
      <c r="AI99" s="270">
        <f>SUM(AI8:AI98)/4</f>
        <v>6787373.2437500013</v>
      </c>
      <c r="AJ99" s="268">
        <f>SUM(AJ8:AJ98)/4</f>
        <v>-4482941.7192981988</v>
      </c>
      <c r="AK99" s="289"/>
      <c r="AL99" s="280">
        <f>SUM(AL8:AL98)/4</f>
        <v>20774240.023054853</v>
      </c>
      <c r="AM99" s="280">
        <f>SUM(AM8:AM98)/4</f>
        <v>21567126.332499988</v>
      </c>
      <c r="AN99" s="280">
        <f>SUM(AN8:AN98)/4</f>
        <v>3683479.9617981976</v>
      </c>
      <c r="AO99" s="289"/>
      <c r="AP99" s="281">
        <f>SUM(AP8:AP98)/4</f>
        <v>7547518.9637500001</v>
      </c>
      <c r="AQ99" s="281">
        <f>SUM(AQ8:AQ98)/4</f>
        <v>1245931.0787682151</v>
      </c>
      <c r="AR99" s="281">
        <f>SUM(AR8:AR98)/4</f>
        <v>2012652.2468230731</v>
      </c>
      <c r="AS99" s="15"/>
      <c r="AT99" s="272"/>
      <c r="AU99" s="15"/>
      <c r="AV99" s="15"/>
      <c r="AW99" s="273"/>
      <c r="AX99" s="272"/>
      <c r="AY99" s="272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296"/>
      <c r="BO99" s="296"/>
      <c r="BP99" s="296"/>
      <c r="BQ99" s="296"/>
      <c r="BR99" s="292"/>
      <c r="BS99" s="292"/>
      <c r="BT99" s="15"/>
      <c r="BU99" s="15"/>
      <c r="BV99" s="274"/>
      <c r="BW99" s="15"/>
      <c r="BX99" s="15"/>
      <c r="BY99" s="15"/>
      <c r="BZ99" s="15"/>
      <c r="CA99" s="15"/>
      <c r="CB99" s="272"/>
      <c r="CC99" s="275"/>
      <c r="CD99" s="275"/>
      <c r="CE99" s="275"/>
      <c r="CF99" s="275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7"/>
        <v/>
      </c>
      <c r="AJ100" s="9" t="str">
        <f t="shared" si="41"/>
        <v/>
      </c>
      <c r="AK100" s="10"/>
      <c r="AL100" s="25" t="str">
        <f t="shared" si="42"/>
        <v/>
      </c>
      <c r="AM100" s="25">
        <f t="shared" si="43"/>
        <v>0</v>
      </c>
      <c r="AN100" s="25" t="str">
        <f t="shared" si="44"/>
        <v/>
      </c>
      <c r="AO100" s="10"/>
      <c r="AP100" s="12"/>
      <c r="AQ100" s="12" t="str">
        <f t="shared" si="45"/>
        <v/>
      </c>
      <c r="AR100" s="12" t="str">
        <f t="shared" si="46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7"/>
        <v/>
      </c>
      <c r="AJ101" s="9" t="str">
        <f t="shared" si="41"/>
        <v/>
      </c>
      <c r="AK101" s="10"/>
      <c r="AL101" s="25" t="str">
        <f t="shared" si="42"/>
        <v/>
      </c>
      <c r="AM101" s="25">
        <f t="shared" si="43"/>
        <v>0</v>
      </c>
      <c r="AN101" s="25" t="str">
        <f t="shared" si="44"/>
        <v/>
      </c>
      <c r="AO101" s="10"/>
      <c r="AP101" s="12"/>
      <c r="AQ101" s="12" t="str">
        <f t="shared" si="45"/>
        <v/>
      </c>
      <c r="AR101" s="12" t="str">
        <f t="shared" si="46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7"/>
        <v/>
      </c>
      <c r="AJ102" s="9" t="str">
        <f t="shared" si="41"/>
        <v/>
      </c>
      <c r="AK102" s="10"/>
      <c r="AL102" s="25" t="str">
        <f t="shared" si="42"/>
        <v/>
      </c>
      <c r="AM102" s="25">
        <f t="shared" si="43"/>
        <v>0</v>
      </c>
      <c r="AN102" s="25" t="str">
        <f t="shared" si="44"/>
        <v/>
      </c>
      <c r="AO102" s="10"/>
      <c r="AP102" s="12"/>
      <c r="AQ102" s="12" t="str">
        <f t="shared" si="45"/>
        <v/>
      </c>
      <c r="AR102" s="12" t="str">
        <f t="shared" si="46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7"/>
        <v/>
      </c>
      <c r="AJ103" s="9" t="str">
        <f t="shared" si="41"/>
        <v/>
      </c>
      <c r="AK103" s="10"/>
      <c r="AL103" s="25" t="str">
        <f t="shared" si="42"/>
        <v/>
      </c>
      <c r="AM103" s="25">
        <f t="shared" si="43"/>
        <v>0</v>
      </c>
      <c r="AN103" s="25" t="str">
        <f t="shared" si="44"/>
        <v/>
      </c>
      <c r="AO103" s="10"/>
      <c r="AP103" s="12"/>
      <c r="AQ103" s="12" t="str">
        <f t="shared" si="45"/>
        <v/>
      </c>
      <c r="AR103" s="12" t="str">
        <f t="shared" si="46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7"/>
        <v/>
      </c>
      <c r="AJ104" s="9" t="str">
        <f t="shared" si="41"/>
        <v/>
      </c>
      <c r="AK104" s="10"/>
      <c r="AL104" s="25" t="str">
        <f t="shared" si="42"/>
        <v/>
      </c>
      <c r="AM104" s="25">
        <f t="shared" si="43"/>
        <v>0</v>
      </c>
      <c r="AN104" s="25" t="str">
        <f t="shared" si="44"/>
        <v/>
      </c>
      <c r="AO104" s="10"/>
      <c r="AP104" s="12"/>
      <c r="AQ104" s="12" t="str">
        <f t="shared" si="45"/>
        <v/>
      </c>
      <c r="AR104" s="12" t="str">
        <f t="shared" si="46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7"/>
        <v/>
      </c>
      <c r="AJ105" s="9" t="str">
        <f t="shared" si="41"/>
        <v/>
      </c>
      <c r="AK105" s="10"/>
      <c r="AL105" s="25" t="str">
        <f t="shared" si="42"/>
        <v/>
      </c>
      <c r="AM105" s="25">
        <f t="shared" si="43"/>
        <v>0</v>
      </c>
      <c r="AN105" s="25" t="str">
        <f t="shared" si="44"/>
        <v/>
      </c>
      <c r="AO105" s="10"/>
      <c r="AP105" s="12"/>
      <c r="AQ105" s="12" t="str">
        <f t="shared" si="45"/>
        <v/>
      </c>
      <c r="AR105" s="12" t="str">
        <f t="shared" si="46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7"/>
        <v/>
      </c>
      <c r="AJ106" s="9" t="str">
        <f t="shared" si="41"/>
        <v/>
      </c>
      <c r="AK106" s="10"/>
      <c r="AL106" s="25" t="str">
        <f t="shared" si="42"/>
        <v/>
      </c>
      <c r="AM106" s="25">
        <f t="shared" si="43"/>
        <v>0</v>
      </c>
      <c r="AN106" s="25" t="str">
        <f t="shared" si="44"/>
        <v/>
      </c>
      <c r="AO106" s="10"/>
      <c r="AP106" s="12"/>
      <c r="AQ106" s="12" t="str">
        <f t="shared" si="45"/>
        <v/>
      </c>
      <c r="AR106" s="12" t="str">
        <f t="shared" si="46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7"/>
        <v/>
      </c>
      <c r="AJ107" s="9" t="str">
        <f t="shared" si="41"/>
        <v/>
      </c>
      <c r="AK107" s="10"/>
      <c r="AL107" s="25" t="str">
        <f t="shared" si="42"/>
        <v/>
      </c>
      <c r="AM107" s="25">
        <f t="shared" si="43"/>
        <v>0</v>
      </c>
      <c r="AN107" s="25" t="str">
        <f t="shared" si="44"/>
        <v/>
      </c>
      <c r="AO107" s="10"/>
      <c r="AP107" s="12"/>
      <c r="AQ107" s="12" t="str">
        <f t="shared" si="45"/>
        <v/>
      </c>
      <c r="AR107" s="12" t="str">
        <f t="shared" si="46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7"/>
        <v/>
      </c>
      <c r="AJ108" s="9" t="str">
        <f t="shared" si="41"/>
        <v/>
      </c>
      <c r="AK108" s="10"/>
      <c r="AL108" s="25" t="str">
        <f t="shared" si="42"/>
        <v/>
      </c>
      <c r="AM108" s="25">
        <f t="shared" si="43"/>
        <v>0</v>
      </c>
      <c r="AN108" s="25" t="str">
        <f t="shared" si="44"/>
        <v/>
      </c>
      <c r="AO108" s="10"/>
      <c r="AP108" s="12"/>
      <c r="AQ108" s="12" t="str">
        <f t="shared" si="45"/>
        <v/>
      </c>
      <c r="AR108" s="12" t="str">
        <f t="shared" si="46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7"/>
        <v/>
      </c>
      <c r="AJ109" s="9" t="str">
        <f t="shared" si="41"/>
        <v/>
      </c>
      <c r="AK109" s="10"/>
      <c r="AL109" s="25" t="str">
        <f t="shared" si="42"/>
        <v/>
      </c>
      <c r="AM109" s="25">
        <f t="shared" si="43"/>
        <v>0</v>
      </c>
      <c r="AN109" s="25" t="str">
        <f t="shared" si="44"/>
        <v/>
      </c>
      <c r="AO109" s="10"/>
      <c r="AP109" s="12"/>
      <c r="AQ109" s="12" t="str">
        <f t="shared" si="45"/>
        <v/>
      </c>
      <c r="AR109" s="12" t="str">
        <f t="shared" si="46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7"/>
        <v/>
      </c>
      <c r="AJ110" s="9" t="str">
        <f t="shared" si="41"/>
        <v/>
      </c>
      <c r="AK110" s="10"/>
      <c r="AL110" s="25" t="str">
        <f t="shared" si="42"/>
        <v/>
      </c>
      <c r="AM110" s="25">
        <f t="shared" si="43"/>
        <v>0</v>
      </c>
      <c r="AN110" s="25" t="str">
        <f t="shared" si="44"/>
        <v/>
      </c>
      <c r="AO110" s="10"/>
      <c r="AP110" s="12"/>
      <c r="AQ110" s="12" t="str">
        <f t="shared" si="45"/>
        <v/>
      </c>
      <c r="AR110" s="12" t="str">
        <f t="shared" si="46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7"/>
        <v/>
      </c>
      <c r="AJ111" s="9" t="str">
        <f t="shared" si="41"/>
        <v/>
      </c>
      <c r="AK111" s="10"/>
      <c r="AL111" s="25" t="str">
        <f t="shared" si="42"/>
        <v/>
      </c>
      <c r="AM111" s="25">
        <f t="shared" si="43"/>
        <v>0</v>
      </c>
      <c r="AN111" s="25" t="str">
        <f t="shared" si="44"/>
        <v/>
      </c>
      <c r="AO111" s="10"/>
      <c r="AP111" s="12"/>
      <c r="AQ111" s="12" t="str">
        <f t="shared" si="45"/>
        <v/>
      </c>
      <c r="AR111" s="12" t="str">
        <f t="shared" si="46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7"/>
        <v/>
      </c>
      <c r="AJ112" s="9" t="str">
        <f t="shared" si="41"/>
        <v/>
      </c>
      <c r="AK112" s="10"/>
      <c r="AL112" s="25" t="str">
        <f t="shared" si="42"/>
        <v/>
      </c>
      <c r="AM112" s="25">
        <f t="shared" si="43"/>
        <v>0</v>
      </c>
      <c r="AN112" s="25" t="str">
        <f t="shared" si="44"/>
        <v/>
      </c>
      <c r="AO112" s="10"/>
      <c r="AP112" s="12"/>
      <c r="AQ112" s="12" t="str">
        <f t="shared" si="45"/>
        <v/>
      </c>
      <c r="AR112" s="12" t="str">
        <f t="shared" si="46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7"/>
        <v/>
      </c>
      <c r="AJ113" s="9" t="str">
        <f t="shared" si="41"/>
        <v/>
      </c>
      <c r="AK113" s="10"/>
      <c r="AL113" s="25" t="str">
        <f t="shared" si="42"/>
        <v/>
      </c>
      <c r="AM113" s="25">
        <f t="shared" si="43"/>
        <v>0</v>
      </c>
      <c r="AN113" s="25" t="str">
        <f t="shared" si="44"/>
        <v/>
      </c>
      <c r="AO113" s="10"/>
      <c r="AP113" s="12"/>
      <c r="AQ113" s="12" t="str">
        <f t="shared" si="45"/>
        <v/>
      </c>
      <c r="AR113" s="12" t="str">
        <f t="shared" si="46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7"/>
        <v/>
      </c>
      <c r="AJ114" s="9" t="str">
        <f t="shared" si="41"/>
        <v/>
      </c>
      <c r="AK114" s="10"/>
      <c r="AL114" s="25" t="str">
        <f t="shared" si="42"/>
        <v/>
      </c>
      <c r="AM114" s="25">
        <f t="shared" si="43"/>
        <v>0</v>
      </c>
      <c r="AN114" s="25" t="str">
        <f t="shared" si="44"/>
        <v/>
      </c>
      <c r="AO114" s="10"/>
      <c r="AP114" s="12"/>
      <c r="AQ114" s="12" t="str">
        <f t="shared" si="45"/>
        <v/>
      </c>
      <c r="AR114" s="12" t="str">
        <f t="shared" si="46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7"/>
        <v/>
      </c>
      <c r="AJ115" s="9" t="str">
        <f t="shared" si="41"/>
        <v/>
      </c>
      <c r="AK115" s="10"/>
      <c r="AL115" s="25" t="str">
        <f t="shared" si="42"/>
        <v/>
      </c>
      <c r="AM115" s="25">
        <f t="shared" si="43"/>
        <v>0</v>
      </c>
      <c r="AN115" s="25" t="str">
        <f t="shared" si="44"/>
        <v/>
      </c>
      <c r="AO115" s="10"/>
      <c r="AP115" s="12"/>
      <c r="AQ115" s="12" t="str">
        <f t="shared" si="45"/>
        <v/>
      </c>
      <c r="AR115" s="12" t="str">
        <f t="shared" si="46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7"/>
        <v/>
      </c>
      <c r="AJ116" s="9" t="str">
        <f t="shared" si="41"/>
        <v/>
      </c>
      <c r="AK116" s="10"/>
      <c r="AL116" s="25" t="str">
        <f t="shared" si="42"/>
        <v/>
      </c>
      <c r="AM116" s="25">
        <f t="shared" si="43"/>
        <v>0</v>
      </c>
      <c r="AN116" s="25" t="str">
        <f t="shared" si="44"/>
        <v/>
      </c>
      <c r="AO116" s="10"/>
      <c r="AP116" s="12"/>
      <c r="AQ116" s="12" t="str">
        <f t="shared" si="45"/>
        <v/>
      </c>
      <c r="AR116" s="12" t="str">
        <f t="shared" si="46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7"/>
        <v/>
      </c>
      <c r="AJ117" s="9" t="str">
        <f t="shared" si="41"/>
        <v/>
      </c>
      <c r="AK117" s="10"/>
      <c r="AL117" s="25" t="str">
        <f t="shared" si="42"/>
        <v/>
      </c>
      <c r="AM117" s="25">
        <f t="shared" si="43"/>
        <v>0</v>
      </c>
      <c r="AN117" s="25" t="str">
        <f t="shared" si="44"/>
        <v/>
      </c>
      <c r="AO117" s="10"/>
      <c r="AP117" s="12"/>
      <c r="AQ117" s="12" t="str">
        <f t="shared" si="45"/>
        <v/>
      </c>
      <c r="AR117" s="12" t="str">
        <f t="shared" si="46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7"/>
        <v/>
      </c>
      <c r="AJ118" s="9" t="str">
        <f t="shared" si="41"/>
        <v/>
      </c>
      <c r="AK118" s="10"/>
      <c r="AL118" s="25" t="str">
        <f t="shared" si="42"/>
        <v/>
      </c>
      <c r="AM118" s="25">
        <f t="shared" si="43"/>
        <v>0</v>
      </c>
      <c r="AN118" s="25" t="str">
        <f t="shared" si="44"/>
        <v/>
      </c>
      <c r="AO118" s="10"/>
      <c r="AP118" s="12"/>
      <c r="AQ118" s="12" t="str">
        <f t="shared" si="45"/>
        <v/>
      </c>
      <c r="AR118" s="12" t="str">
        <f t="shared" si="46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7"/>
        <v/>
      </c>
      <c r="AJ119" s="9" t="str">
        <f t="shared" si="41"/>
        <v/>
      </c>
      <c r="AK119" s="10"/>
      <c r="AL119" s="25" t="str">
        <f t="shared" si="42"/>
        <v/>
      </c>
      <c r="AM119" s="25">
        <f t="shared" si="43"/>
        <v>0</v>
      </c>
      <c r="AN119" s="25" t="str">
        <f t="shared" si="44"/>
        <v/>
      </c>
      <c r="AO119" s="10"/>
      <c r="AP119" s="12"/>
      <c r="AQ119" s="12" t="str">
        <f t="shared" si="45"/>
        <v/>
      </c>
      <c r="AR119" s="12" t="str">
        <f t="shared" si="46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7"/>
        <v/>
      </c>
      <c r="AJ120" s="9" t="str">
        <f t="shared" si="41"/>
        <v/>
      </c>
      <c r="AK120" s="10"/>
      <c r="AL120" s="25" t="str">
        <f t="shared" si="42"/>
        <v/>
      </c>
      <c r="AM120" s="25">
        <f t="shared" si="43"/>
        <v>0</v>
      </c>
      <c r="AN120" s="25" t="str">
        <f t="shared" si="44"/>
        <v/>
      </c>
      <c r="AO120" s="10"/>
      <c r="AP120" s="12"/>
      <c r="AQ120" s="12" t="str">
        <f t="shared" si="45"/>
        <v/>
      </c>
      <c r="AR120" s="12" t="str">
        <f t="shared" si="46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7"/>
        <v/>
      </c>
      <c r="AJ121" s="9" t="str">
        <f t="shared" si="41"/>
        <v/>
      </c>
      <c r="AK121" s="10"/>
      <c r="AL121" s="25" t="str">
        <f t="shared" si="42"/>
        <v/>
      </c>
      <c r="AM121" s="25">
        <f t="shared" si="43"/>
        <v>0</v>
      </c>
      <c r="AN121" s="25" t="str">
        <f t="shared" si="44"/>
        <v/>
      </c>
      <c r="AO121" s="10"/>
      <c r="AP121" s="12"/>
      <c r="AQ121" s="12" t="str">
        <f t="shared" si="45"/>
        <v/>
      </c>
      <c r="AR121" s="12" t="str">
        <f t="shared" si="46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7"/>
        <v/>
      </c>
      <c r="AJ122" s="9" t="str">
        <f t="shared" si="41"/>
        <v/>
      </c>
      <c r="AK122" s="10"/>
      <c r="AL122" s="25" t="str">
        <f t="shared" si="42"/>
        <v/>
      </c>
      <c r="AM122" s="25">
        <f t="shared" si="43"/>
        <v>0</v>
      </c>
      <c r="AN122" s="25" t="str">
        <f t="shared" si="44"/>
        <v/>
      </c>
      <c r="AO122" s="10"/>
      <c r="AP122" s="12"/>
      <c r="AQ122" s="12" t="str">
        <f t="shared" si="45"/>
        <v/>
      </c>
      <c r="AR122" s="12" t="str">
        <f t="shared" si="46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7"/>
        <v/>
      </c>
      <c r="AJ123" s="9" t="str">
        <f t="shared" si="41"/>
        <v/>
      </c>
      <c r="AK123" s="10"/>
      <c r="AL123" s="25" t="str">
        <f t="shared" si="42"/>
        <v/>
      </c>
      <c r="AM123" s="25">
        <f t="shared" si="43"/>
        <v>0</v>
      </c>
      <c r="AN123" s="25" t="str">
        <f t="shared" si="44"/>
        <v/>
      </c>
      <c r="AO123" s="10"/>
      <c r="AP123" s="12"/>
      <c r="AQ123" s="12" t="str">
        <f t="shared" si="45"/>
        <v/>
      </c>
      <c r="AR123" s="12" t="str">
        <f t="shared" si="46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7"/>
        <v/>
      </c>
      <c r="AJ124" s="9" t="str">
        <f t="shared" si="41"/>
        <v/>
      </c>
      <c r="AK124" s="10"/>
      <c r="AL124" s="25" t="str">
        <f t="shared" si="42"/>
        <v/>
      </c>
      <c r="AM124" s="25">
        <f t="shared" si="43"/>
        <v>0</v>
      </c>
      <c r="AN124" s="25" t="str">
        <f t="shared" si="44"/>
        <v/>
      </c>
      <c r="AO124" s="10"/>
      <c r="AP124" s="12"/>
      <c r="AQ124" s="12" t="str">
        <f t="shared" si="45"/>
        <v/>
      </c>
      <c r="AR124" s="12" t="str">
        <f t="shared" si="46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7"/>
        <v/>
      </c>
      <c r="AJ125" s="9" t="str">
        <f t="shared" si="41"/>
        <v/>
      </c>
      <c r="AK125" s="10"/>
      <c r="AL125" s="25" t="str">
        <f t="shared" si="42"/>
        <v/>
      </c>
      <c r="AM125" s="25">
        <f t="shared" si="43"/>
        <v>0</v>
      </c>
      <c r="AN125" s="25" t="str">
        <f t="shared" si="44"/>
        <v/>
      </c>
      <c r="AO125" s="10"/>
      <c r="AP125" s="12"/>
      <c r="AQ125" s="12" t="str">
        <f t="shared" si="45"/>
        <v/>
      </c>
      <c r="AR125" s="12" t="str">
        <f t="shared" si="46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7"/>
        <v/>
      </c>
      <c r="AJ126" s="9" t="str">
        <f t="shared" si="41"/>
        <v/>
      </c>
      <c r="AK126" s="10"/>
      <c r="AL126" s="25" t="str">
        <f t="shared" si="42"/>
        <v/>
      </c>
      <c r="AM126" s="25">
        <f t="shared" si="43"/>
        <v>0</v>
      </c>
      <c r="AN126" s="25" t="str">
        <f t="shared" si="44"/>
        <v/>
      </c>
      <c r="AO126" s="10"/>
      <c r="AP126" s="12"/>
      <c r="AQ126" s="12" t="str">
        <f t="shared" si="45"/>
        <v/>
      </c>
      <c r="AR126" s="12" t="str">
        <f t="shared" si="46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7"/>
        <v/>
      </c>
      <c r="AJ127" s="9" t="str">
        <f t="shared" si="41"/>
        <v/>
      </c>
      <c r="AK127" s="10"/>
      <c r="AL127" s="25" t="str">
        <f t="shared" si="42"/>
        <v/>
      </c>
      <c r="AM127" s="25">
        <f t="shared" si="43"/>
        <v>0</v>
      </c>
      <c r="AN127" s="25" t="str">
        <f t="shared" si="44"/>
        <v/>
      </c>
      <c r="AO127" s="10"/>
      <c r="AP127" s="12"/>
      <c r="AQ127" s="12" t="str">
        <f t="shared" si="45"/>
        <v/>
      </c>
      <c r="AR127" s="12" t="str">
        <f t="shared" si="46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7"/>
        <v/>
      </c>
      <c r="AJ128" s="9" t="str">
        <f t="shared" si="41"/>
        <v/>
      </c>
      <c r="AK128" s="10"/>
      <c r="AL128" s="25" t="str">
        <f t="shared" si="42"/>
        <v/>
      </c>
      <c r="AM128" s="25">
        <f t="shared" si="43"/>
        <v>0</v>
      </c>
      <c r="AN128" s="25" t="str">
        <f t="shared" si="44"/>
        <v/>
      </c>
      <c r="AO128" s="10"/>
      <c r="AP128" s="12"/>
      <c r="AQ128" s="12" t="str">
        <f t="shared" si="45"/>
        <v/>
      </c>
      <c r="AR128" s="12" t="str">
        <f t="shared" si="46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7"/>
        <v/>
      </c>
      <c r="AJ129" s="9" t="str">
        <f t="shared" si="41"/>
        <v/>
      </c>
      <c r="AK129" s="10"/>
      <c r="AL129" s="25" t="str">
        <f t="shared" si="42"/>
        <v/>
      </c>
      <c r="AM129" s="25">
        <f t="shared" si="43"/>
        <v>0</v>
      </c>
      <c r="AN129" s="25" t="str">
        <f t="shared" si="44"/>
        <v/>
      </c>
      <c r="AO129" s="10"/>
      <c r="AP129" s="12"/>
      <c r="AQ129" s="12" t="str">
        <f t="shared" si="45"/>
        <v/>
      </c>
      <c r="AR129" s="12" t="str">
        <f t="shared" si="46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7"/>
        <v/>
      </c>
      <c r="AJ130" s="9" t="str">
        <f t="shared" si="41"/>
        <v/>
      </c>
      <c r="AK130" s="10"/>
      <c r="AL130" s="25" t="str">
        <f t="shared" si="42"/>
        <v/>
      </c>
      <c r="AM130" s="25">
        <f t="shared" si="43"/>
        <v>0</v>
      </c>
      <c r="AN130" s="25" t="str">
        <f t="shared" si="44"/>
        <v/>
      </c>
      <c r="AO130" s="10"/>
      <c r="AP130" s="12"/>
      <c r="AQ130" s="12" t="str">
        <f t="shared" si="45"/>
        <v/>
      </c>
      <c r="AR130" s="12" t="str">
        <f t="shared" si="46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7"/>
        <v/>
      </c>
      <c r="AJ131" s="9" t="str">
        <f t="shared" si="41"/>
        <v/>
      </c>
      <c r="AK131" s="10"/>
      <c r="AL131" s="25" t="str">
        <f t="shared" si="42"/>
        <v/>
      </c>
      <c r="AM131" s="25">
        <f t="shared" si="43"/>
        <v>0</v>
      </c>
      <c r="AN131" s="25" t="str">
        <f t="shared" si="44"/>
        <v/>
      </c>
      <c r="AO131" s="10"/>
      <c r="AP131" s="12"/>
      <c r="AQ131" s="12" t="str">
        <f t="shared" si="45"/>
        <v/>
      </c>
      <c r="AR131" s="12" t="str">
        <f t="shared" si="46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7"/>
        <v/>
      </c>
      <c r="AJ132" s="9" t="str">
        <f t="shared" si="41"/>
        <v/>
      </c>
      <c r="AK132" s="10"/>
      <c r="AL132" s="25" t="str">
        <f t="shared" si="42"/>
        <v/>
      </c>
      <c r="AM132" s="25">
        <f t="shared" si="43"/>
        <v>0</v>
      </c>
      <c r="AN132" s="25" t="str">
        <f t="shared" si="44"/>
        <v/>
      </c>
      <c r="AO132" s="10"/>
      <c r="AP132" s="12"/>
      <c r="AQ132" s="12" t="str">
        <f t="shared" si="45"/>
        <v/>
      </c>
      <c r="AR132" s="12" t="str">
        <f t="shared" si="46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7"/>
        <v/>
      </c>
      <c r="AJ133" s="9" t="str">
        <f t="shared" si="41"/>
        <v/>
      </c>
      <c r="AK133" s="10"/>
      <c r="AL133" s="25" t="str">
        <f t="shared" si="42"/>
        <v/>
      </c>
      <c r="AM133" s="25">
        <f t="shared" si="43"/>
        <v>0</v>
      </c>
      <c r="AN133" s="25" t="str">
        <f t="shared" si="44"/>
        <v/>
      </c>
      <c r="AO133" s="10"/>
      <c r="AP133" s="12"/>
      <c r="AQ133" s="12" t="str">
        <f t="shared" si="45"/>
        <v/>
      </c>
      <c r="AR133" s="12" t="str">
        <f t="shared" si="46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7"/>
        <v/>
      </c>
      <c r="AJ134" s="9" t="str">
        <f t="shared" si="41"/>
        <v/>
      </c>
      <c r="AK134" s="10"/>
      <c r="AL134" s="25" t="str">
        <f t="shared" si="42"/>
        <v/>
      </c>
      <c r="AM134" s="25">
        <f t="shared" si="43"/>
        <v>0</v>
      </c>
      <c r="AN134" s="25" t="str">
        <f t="shared" si="44"/>
        <v/>
      </c>
      <c r="AO134" s="10"/>
      <c r="AP134" s="12"/>
      <c r="AQ134" s="12" t="str">
        <f t="shared" si="45"/>
        <v/>
      </c>
      <c r="AR134" s="12" t="str">
        <f t="shared" si="46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DhZ3+8HQt/X19VQAn7WRPiiC9f84+epCGboQ+DnDUEl4kWTxFsY1c3y/t+/xouOD1m8b/A2aDgdZet159YlaiQ==" saltValue="1slAtNgr1017ou/CMzPnB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2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63"/>
      <c r="B79" s="264"/>
      <c r="C79" s="264"/>
      <c r="D79" s="265"/>
      <c r="E79" s="266"/>
      <c r="F79" s="267"/>
      <c r="G79" s="266"/>
      <c r="H79" s="267"/>
      <c r="I79" s="266"/>
      <c r="J79" s="268"/>
      <c r="K79" s="268"/>
      <c r="L79" s="268"/>
      <c r="M79" s="15"/>
      <c r="N79" s="268"/>
      <c r="O79" s="268"/>
      <c r="P79" s="268"/>
      <c r="Q79" s="15"/>
      <c r="R79" s="269"/>
      <c r="S79" s="269"/>
      <c r="T79" s="269"/>
      <c r="U79" s="270"/>
      <c r="V79" s="270"/>
      <c r="W79" s="270"/>
      <c r="X79" s="268"/>
      <c r="Y79" s="268"/>
      <c r="Z79" s="268"/>
      <c r="AA79" s="271"/>
      <c r="AB79" s="272"/>
      <c r="AC79" s="15"/>
      <c r="AD79" s="15"/>
      <c r="AE79" s="273"/>
      <c r="AF79" s="272"/>
      <c r="AG79" s="272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274"/>
      <c r="BE79" s="15"/>
      <c r="BF79" s="15"/>
      <c r="BG79" s="15"/>
      <c r="BH79" s="15"/>
      <c r="BI79" s="15"/>
      <c r="BJ79" s="272"/>
      <c r="BK79" s="275"/>
      <c r="BL79" s="275"/>
      <c r="BM79" s="275"/>
      <c r="BN79" s="275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63"/>
      <c r="B81" s="264"/>
      <c r="C81" s="264"/>
      <c r="D81" s="265"/>
      <c r="E81" s="266"/>
      <c r="F81" s="267"/>
      <c r="G81" s="266"/>
      <c r="H81" s="267"/>
      <c r="I81" s="266"/>
      <c r="J81" s="268"/>
      <c r="K81" s="268"/>
      <c r="L81" s="268"/>
      <c r="M81" s="15"/>
      <c r="N81" s="268"/>
      <c r="O81" s="268"/>
      <c r="P81" s="268"/>
      <c r="Q81" s="15"/>
      <c r="R81" s="269"/>
      <c r="S81" s="269"/>
      <c r="T81" s="269"/>
      <c r="U81" s="270"/>
      <c r="V81" s="270"/>
      <c r="W81" s="270"/>
      <c r="X81" s="268"/>
      <c r="Y81" s="268"/>
      <c r="Z81" s="268"/>
      <c r="AA81" s="271"/>
      <c r="AB81" s="272"/>
      <c r="AC81" s="15"/>
      <c r="AD81" s="15"/>
      <c r="AE81" s="273"/>
      <c r="AF81" s="272"/>
      <c r="AG81" s="272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274"/>
      <c r="BE81" s="15"/>
      <c r="BF81" s="15"/>
      <c r="BG81" s="15"/>
      <c r="BH81" s="15"/>
      <c r="BI81" s="15"/>
      <c r="BJ81" s="272"/>
      <c r="BK81" s="275"/>
      <c r="BL81" s="275"/>
      <c r="BM81" s="275"/>
      <c r="BN81" s="275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63"/>
      <c r="B95" s="264"/>
      <c r="C95" s="264"/>
      <c r="D95" s="265"/>
      <c r="E95" s="266"/>
      <c r="F95" s="267"/>
      <c r="G95" s="266"/>
      <c r="H95" s="267"/>
      <c r="I95" s="266"/>
      <c r="J95" s="268"/>
      <c r="K95" s="268"/>
      <c r="L95" s="268"/>
      <c r="M95" s="15"/>
      <c r="N95" s="268"/>
      <c r="O95" s="268"/>
      <c r="P95" s="268"/>
      <c r="Q95" s="15"/>
      <c r="R95" s="269"/>
      <c r="S95" s="269"/>
      <c r="T95" s="269"/>
      <c r="U95" s="270"/>
      <c r="V95" s="270"/>
      <c r="W95" s="270"/>
      <c r="X95" s="268"/>
      <c r="Y95" s="268"/>
      <c r="Z95" s="268"/>
      <c r="AA95" s="271"/>
      <c r="AB95" s="272"/>
      <c r="AC95" s="15"/>
      <c r="AD95" s="15"/>
      <c r="AE95" s="273"/>
      <c r="AF95" s="272"/>
      <c r="AG95" s="272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274"/>
      <c r="BE95" s="15"/>
      <c r="BF95" s="15"/>
      <c r="BG95" s="15"/>
      <c r="BH95" s="15"/>
      <c r="BI95" s="15"/>
      <c r="BJ95" s="272"/>
      <c r="BK95" s="275"/>
      <c r="BL95" s="275"/>
      <c r="BM95" s="275"/>
      <c r="BN95" s="275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83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83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83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jsCi0pI13gUmHfynfyZCZmwSGm56SmAQab+Xwxeh+x5ZIcq8mXPjqaHl84l2HlCTnAOwKlhElK1jiF8ob1YuxA==" saltValue="IibggM5cvPepyaimxSwXA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lWf5quwx6yd9JX6+zgP/2AEqETW4nrSrU/uLfeby+W34vmsaefNRcW0Tx/zXDE34oFErrh//Ear4uv35TSLMOA==" saltValue="dOZ59RMguoDVjqrnM4TZ4A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sIQ0ytMYekbZZTeEKz7spQSm9m1wOI1qm7MaaX4c01BFu/rDTbFxgA0DHYuaW6ViPWtsJGwzgEwOFWpfXDuVbA==" saltValue="n1pj56U63v0mV/jbKB4fxw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sZVtIZoar7JSjVs4Tm8L4gc5QrskgrjAeqgTSwMeIZ6fP0Dl+4t/FHnEguL+mqVd9/Ss071inTqQfhqRhw2wMQ==" saltValue="aihR+6RzLMbho2vNJOioqw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