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cy-pos-otc-functionality\cypress\fixtures\"/>
    </mc:Choice>
  </mc:AlternateContent>
  <bookViews>
    <workbookView xWindow="0" yWindow="0" windowWidth="19635" windowHeight="7500" tabRatio="942" firstSheet="14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ordering-scenarios" sheetId="51" r:id="rId16"/>
    <sheet name="master-itemsubclass-data" sheetId="2" r:id="rId17"/>
    <sheet name="master-item-data" sheetId="4" r:id="rId18"/>
    <sheet name="itemsubclass-selector-assert" sheetId="10" r:id="rId19"/>
    <sheet name="itemclass-add-el" sheetId="6" r:id="rId20"/>
    <sheet name="cardtype-add-el" sheetId="17" r:id="rId21"/>
    <sheet name="paymenttype-add-el" sheetId="19" r:id="rId22"/>
    <sheet name="freereasons-add-el" sheetId="23" r:id="rId23"/>
    <sheet name="voidreasons-add-el" sheetId="25" r:id="rId24"/>
    <sheet name="itemsubclass-add-el" sheetId="11" r:id="rId25"/>
    <sheet name="ordertype-add-el" sheetId="31" r:id="rId26"/>
    <sheet name="specialreq-add-el" sheetId="29" r:id="rId27"/>
    <sheet name="data-to-delete" sheetId="9" r:id="rId28"/>
    <sheet name="delete-confirm-el" sheetId="12" r:id="rId29"/>
    <sheet name="master-cardtype-data" sheetId="14" r:id="rId30"/>
    <sheet name="master-paymenttype-data" sheetId="18" r:id="rId31"/>
    <sheet name="master-freereasons-data" sheetId="21" r:id="rId32"/>
    <sheet name="master-voidreasons-data" sheetId="24" r:id="rId33"/>
    <sheet name="master-specialreq-data" sheetId="27" r:id="rId34"/>
    <sheet name="master-ordertype-data" sheetId="30" r:id="rId35"/>
    <sheet name="master-footer-data" sheetId="37" r:id="rId36"/>
    <sheet name="master-systemparam-data" sheetId="34" r:id="rId37"/>
    <sheet name="master-header-data" sheetId="38" r:id="rId38"/>
    <sheet name="item-add-el" sheetId="39" r:id="rId39"/>
    <sheet name="item-edit-el" sheetId="40" r:id="rId40"/>
    <sheet name="master-memc-data" sheetId="42" r:id="rId41"/>
    <sheet name="master-discount-data" sheetId="43" r:id="rId42"/>
    <sheet name="master-pricelist-data" sheetId="44" r:id="rId43"/>
    <sheet name="master-othercharge-data" sheetId="45" r:id="rId44"/>
    <sheet name="othercharge-el" sheetId="46" r:id="rId45"/>
    <sheet name="discount-add-el" sheetId="47" r:id="rId46"/>
    <sheet name="discount-edit-el" sheetId="48" r:id="rId47"/>
    <sheet name="class-dropdown-values" sheetId="49" r:id="rId48"/>
    <sheet name="item-combomeal-data" sheetId="50" r:id="rId4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51" l="1"/>
  <c r="B33" i="51"/>
  <c r="D34" i="51"/>
  <c r="E32" i="51"/>
  <c r="E22" i="51"/>
  <c r="E33" i="51"/>
  <c r="D33" i="51"/>
  <c r="D22" i="51"/>
  <c r="E23" i="51"/>
  <c r="E11" i="51"/>
  <c r="E10" i="51"/>
  <c r="E6" i="51"/>
  <c r="E7" i="51"/>
  <c r="C33" i="51"/>
  <c r="D32" i="51"/>
  <c r="F32" i="51" s="1"/>
  <c r="C32" i="51"/>
  <c r="B32" i="51"/>
  <c r="F31" i="51"/>
  <c r="C31" i="51"/>
  <c r="D31" i="51"/>
  <c r="F30" i="51"/>
  <c r="E29" i="51"/>
  <c r="B30" i="51"/>
  <c r="D30" i="51"/>
  <c r="F29" i="51"/>
  <c r="E28" i="51"/>
  <c r="B29" i="51"/>
  <c r="D29" i="51"/>
  <c r="D28" i="51"/>
  <c r="C28" i="51"/>
  <c r="B28" i="51"/>
  <c r="F28" i="51" s="1"/>
  <c r="C27" i="51"/>
  <c r="F27" i="51"/>
  <c r="E27" i="51"/>
  <c r="B27" i="51"/>
  <c r="D27" i="51"/>
  <c r="F26" i="51"/>
  <c r="B26" i="51"/>
  <c r="D26" i="51"/>
  <c r="F25" i="51"/>
  <c r="B25" i="51"/>
  <c r="B13" i="51"/>
  <c r="D25" i="51"/>
  <c r="F24" i="51"/>
  <c r="D24" i="51"/>
  <c r="D11" i="51"/>
  <c r="D10" i="51"/>
  <c r="F33" i="51" l="1"/>
  <c r="D23" i="51"/>
  <c r="C23" i="51"/>
  <c r="B23" i="51"/>
  <c r="F23" i="51" s="1"/>
  <c r="C22" i="51"/>
  <c r="B22" i="51"/>
  <c r="F22" i="51" s="1"/>
  <c r="D21" i="51"/>
  <c r="F21" i="51" s="1"/>
  <c r="C21" i="51"/>
  <c r="D20" i="51"/>
  <c r="B20" i="51"/>
  <c r="F20" i="51" s="1"/>
  <c r="D19" i="51"/>
  <c r="E19" i="51" s="1"/>
  <c r="B19" i="51"/>
  <c r="F19" i="51" s="1"/>
  <c r="D18" i="51"/>
  <c r="E18" i="51" s="1"/>
  <c r="C18" i="51"/>
  <c r="F18" i="51" s="1"/>
  <c r="B18" i="51"/>
  <c r="D17" i="51"/>
  <c r="E17" i="51" s="1"/>
  <c r="C17" i="51"/>
  <c r="B17" i="51"/>
  <c r="F17" i="51" s="1"/>
  <c r="D16" i="51"/>
  <c r="B16" i="51"/>
  <c r="F16" i="51" s="1"/>
  <c r="D15" i="51"/>
  <c r="B15" i="51"/>
  <c r="F15" i="51" s="1"/>
  <c r="F14" i="51"/>
  <c r="D14" i="51"/>
  <c r="E13" i="51"/>
  <c r="D13" i="51"/>
  <c r="C13" i="51"/>
  <c r="F13" i="51"/>
  <c r="E12" i="51"/>
  <c r="D12" i="51"/>
  <c r="C12" i="51"/>
  <c r="B12" i="51"/>
  <c r="F12" i="51" s="1"/>
  <c r="C11" i="51"/>
  <c r="B11" i="51"/>
  <c r="F11" i="51" s="1"/>
  <c r="C10" i="51"/>
  <c r="B10" i="51"/>
  <c r="D9" i="51"/>
  <c r="F9" i="51" s="1"/>
  <c r="C9" i="51"/>
  <c r="B9" i="51"/>
  <c r="D8" i="51"/>
  <c r="F8" i="51" s="1"/>
  <c r="B8" i="51"/>
  <c r="D7" i="51"/>
  <c r="B7" i="51"/>
  <c r="D6" i="51"/>
  <c r="C6" i="51"/>
  <c r="B6" i="51"/>
  <c r="D5" i="51"/>
  <c r="E5" i="51" s="1"/>
  <c r="C5" i="51"/>
  <c r="B5" i="51"/>
  <c r="D4" i="51"/>
  <c r="B4" i="51"/>
  <c r="F4" i="51" s="1"/>
  <c r="D3" i="51"/>
  <c r="B3" i="51"/>
  <c r="D2" i="51"/>
  <c r="F2" i="51" s="1"/>
  <c r="F5" i="51" l="1"/>
  <c r="F3" i="51"/>
  <c r="F7" i="51"/>
  <c r="F10" i="51"/>
  <c r="F6" i="51"/>
</calcChain>
</file>

<file path=xl/sharedStrings.xml><?xml version="1.0" encoding="utf-8"?>
<sst xmlns="http://schemas.openxmlformats.org/spreadsheetml/2006/main" count="1710" uniqueCount="564">
  <si>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</si>
  <si>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</si>
  <si>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</si>
  <si>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</si>
  <si>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</si>
  <si>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</si>
  <si>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</si>
  <si>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</si>
  <si>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</si>
  <si>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</si>
  <si>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</si>
  <si>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</si>
  <si>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</si>
  <si>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</si>
  <si>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</si>
  <si>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</si>
  <si>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</si>
  <si>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</si>
  <si>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</si>
  <si>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</si>
  <si>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</si>
  <si>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</si>
  <si>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</si>
  <si>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</si>
  <si>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</si>
  <si>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</si>
  <si>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</si>
  <si>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</si>
  <si>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</si>
  <si>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</si>
  <si>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</si>
  <si>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</si>
  <si>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</si>
  <si>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</si>
  <si>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</si>
  <si>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</si>
  <si>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</si>
  <si>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</si>
  <si>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</si>
  <si>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</si>
  <si>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</si>
  <si>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</si>
  <si>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</si>
  <si>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</si>
  <si>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</si>
  <si>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</si>
  <si>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</si>
  <si>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</si>
  <si>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</si>
  <si>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</si>
  <si>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</si>
  <si>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</si>
  <si>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</si>
  <si>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</si>
  <si>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</si>
  <si>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</si>
  <si>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</si>
  <si>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</si>
  <si>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</si>
  <si>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</si>
  <si>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</si>
  <si>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</si>
  <si>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</si>
  <si>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</si>
  <si>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</si>
  <si>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</si>
  <si>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</si>
  <si>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</si>
  <si>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</si>
  <si>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</si>
  <si>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</si>
  <si>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</si>
  <si>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</si>
  <si>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</si>
  <si>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</si>
  <si>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</si>
  <si>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</si>
  <si>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</si>
  <si>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</si>
  <si>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</si>
  <si>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</si>
  <si>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</si>
  <si>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</si>
  <si>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</si>
  <si>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</si>
  <si>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</si>
  <si>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</si>
  <si>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</si>
  <si>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</si>
  <si>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</si>
  <si>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</si>
  <si>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</si>
  <si>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</si>
  <si>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</si>
  <si>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</si>
  <si>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</si>
  <si>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</si>
  <si>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</si>
  <si>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</si>
  <si>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</si>
  <si>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</si>
  <si>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</si>
  <si>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</si>
  <si>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</si>
  <si>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</si>
  <si>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</si>
  <si>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</si>
  <si>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</si>
  <si>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</si>
  <si>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</si>
  <si>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</si>
  <si>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</si>
  <si>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</si>
  <si>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</si>
  <si>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</si>
  <si>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</si>
  <si>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</si>
  <si>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</si>
  <si>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</si>
  <si>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</si>
  <si>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</si>
  <si>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</si>
  <si>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</si>
  <si>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</si>
  <si>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</si>
  <si>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</si>
  <si>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</si>
  <si>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</si>
  <si>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</si>
  <si>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</si>
  <si>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</si>
  <si>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</si>
  <si>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</si>
  <si>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</si>
  <si>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</si>
  <si>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</si>
  <si>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</si>
  <si>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</si>
  <si>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</si>
  <si>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</si>
  <si>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</si>
  <si>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</si>
  <si>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</si>
  <si>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</si>
  <si>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</si>
  <si>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</si>
  <si>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</si>
  <si>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</si>
  <si>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</si>
  <si>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</si>
  <si>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</si>
  <si>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</si>
  <si>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</si>
  <si>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</si>
  <si>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</si>
  <si>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</si>
  <si>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</si>
  <si>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</si>
  <si>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</si>
  <si>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</si>
  <si>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</si>
  <si>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</si>
  <si>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</si>
  <si>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</si>
  <si>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</si>
  <si>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</si>
  <si>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</si>
  <si>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</si>
  <si>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</si>
  <si>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</si>
  <si>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</si>
  <si>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</si>
  <si>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</si>
  <si>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</si>
  <si>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</si>
  <si>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</si>
  <si>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</si>
  <si>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</si>
  <si>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</si>
  <si>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</si>
  <si>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</si>
  <si>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</si>
  <si>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</si>
  <si>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</si>
  <si>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</si>
  <si>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</si>
  <si>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</si>
  <si>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</si>
  <si>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</si>
  <si>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</si>
  <si>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</si>
  <si>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</si>
  <si>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</si>
  <si>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</si>
  <si>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</si>
  <si>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</si>
  <si>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</si>
  <si>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</si>
  <si>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</si>
  <si>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</si>
  <si>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</si>
  <si>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</si>
  <si>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</si>
  <si>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</si>
  <si>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</si>
  <si>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</si>
  <si>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</si>
  <si>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</si>
  <si>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</si>
  <si>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</si>
  <si>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</si>
  <si>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</si>
  <si>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</si>
  <si>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</si>
  <si>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</si>
  <si>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</si>
  <si>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</si>
  <si>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</si>
  <si>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</si>
  <si>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</si>
  <si>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</si>
  <si>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</si>
  <si>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</si>
  <si>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</si>
  <si>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</si>
  <si>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</si>
  <si>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</si>
  <si>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</si>
  <si>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</si>
  <si>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</si>
  <si>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</si>
  <si>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</si>
  <si>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</si>
  <si>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</si>
  <si>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</si>
  <si>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</si>
  <si>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</si>
  <si>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</si>
  <si>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</t>
  </si>
  <si>
    <t>FSM B 6-pcs Chickenjoy Bucket</t>
  </si>
  <si>
    <t>00000000018</t>
  </si>
  <si>
    <t>FSM B 8-pcs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</si>
  <si>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</si>
  <si>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</si>
  <si>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</si>
  <si>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</si>
  <si>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</si>
  <si>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</si>
  <si>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1-pc Chicken Joy w/ Fries</t>
  </si>
  <si>
    <t>1-pc Chicken Joy w/ Jolly Spaghetti</t>
  </si>
  <si>
    <t>BF Hotdog</t>
  </si>
  <si>
    <t>BF Breakfast Steak</t>
  </si>
  <si>
    <t>BF Beef Tapa</t>
  </si>
  <si>
    <t>Cheesy Classic Jolly Hotdog</t>
  </si>
  <si>
    <t>2-pc Burger Steak</t>
  </si>
  <si>
    <t>Amazing Aloha Yumburger</t>
  </si>
  <si>
    <t>Regular Jolly Hotdog</t>
  </si>
  <si>
    <t>Cheesy Yumburger</t>
  </si>
  <si>
    <t>1-pc Burger Steak w/ 3pcs Shanghai</t>
  </si>
  <si>
    <t>Chickenjoy Burger Steak Half Jolly Spaghetti Rice and Drink</t>
  </si>
  <si>
    <t>Chickenjoy 3 pcs Shanghai Half Jolly Spaghetti Rice and Drink</t>
  </si>
  <si>
    <t>Yumburger Half Jolly Spaghetti Regular Fries and Drink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</si>
  <si>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</si>
  <si>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</si>
  <si>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</si>
  <si>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</si>
  <si>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</si>
  <si>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</si>
  <si>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</si>
  <si>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</si>
  <si>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</si>
  <si>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</si>
  <si>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</si>
  <si>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</si>
  <si>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</si>
  <si>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</si>
  <si>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</si>
  <si>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</si>
  <si>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</si>
  <si>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</si>
  <si>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</si>
  <si>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</si>
  <si>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</si>
  <si>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</si>
  <si>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</si>
  <si>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</si>
  <si>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</si>
  <si>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</si>
  <si>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</si>
  <si>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</si>
  <si>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</si>
  <si>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</si>
  <si>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</si>
  <si>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</si>
  <si>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</si>
  <si>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</si>
  <si>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</si>
  <si>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</si>
  <si>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</si>
  <si>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</si>
  <si>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</si>
  <si>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</si>
  <si>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</si>
  <si>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</si>
  <si>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</si>
  <si>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</si>
  <si>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</si>
  <si>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</si>
  <si>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</si>
  <si>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</si>
  <si>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</si>
  <si>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</si>
  <si>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</si>
  <si>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</si>
  <si>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</si>
  <si>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</si>
  <si>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</si>
  <si>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</si>
  <si>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</si>
  <si>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</si>
  <si>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</si>
  <si>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</si>
  <si>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</si>
  <si>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</si>
  <si>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</si>
  <si>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</si>
  <si>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</si>
  <si>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</si>
  <si>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</si>
  <si>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</si>
  <si>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</si>
  <si>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</si>
  <si>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</si>
  <si>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</si>
  <si>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</si>
  <si>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</si>
  <si>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</si>
  <si>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</si>
  <si>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</si>
  <si>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</si>
  <si>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</si>
  <si>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</si>
  <si>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</si>
  <si>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</si>
  <si>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</si>
  <si>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</si>
  <si>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</si>
  <si>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</si>
  <si>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</si>
  <si>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</si>
  <si>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</si>
  <si>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</si>
  <si>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</si>
  <si>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</si>
  <si>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</si>
  <si>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</si>
  <si>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</si>
  <si>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</si>
  <si>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</si>
  <si>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</si>
  <si>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</si>
  <si>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</si>
  <si>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</si>
  <si>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</si>
  <si>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</si>
  <si>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</si>
  <si>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</si>
  <si>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</si>
  <si>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</si>
  <si>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</si>
  <si>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</si>
  <si>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</si>
  <si>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</si>
  <si>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</si>
  <si>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</si>
  <si>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</si>
  <si>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</si>
  <si>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</si>
  <si>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</si>
  <si>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</si>
  <si>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</si>
  <si>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</si>
  <si>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</si>
  <si>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</si>
  <si>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</si>
  <si>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</si>
  <si>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</si>
  <si>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</si>
  <si>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</si>
  <si>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</si>
  <si>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</si>
  <si>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</si>
  <si>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</si>
  <si>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</si>
  <si>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</si>
  <si>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</si>
  <si>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</si>
  <si>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</si>
  <si>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</si>
  <si>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</si>
  <si>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</si>
  <si>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</si>
  <si>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</si>
  <si>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</si>
  <si>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</si>
  <si>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</si>
  <si>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</si>
  <si>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</si>
  <si>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</si>
  <si>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</si>
  <si>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</si>
  <si>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</si>
  <si>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</si>
  <si>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</si>
  <si>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</si>
  <si>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</si>
  <si>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</si>
  <si>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</si>
  <si>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</si>
  <si>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</si>
  <si>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</si>
  <si>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</si>
  <si>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</si>
  <si>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</si>
  <si>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</si>
  <si>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</si>
  <si>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</si>
  <si>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</si>
  <si>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</si>
  <si>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</si>
  <si>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</si>
  <si>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</si>
  <si>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</si>
  <si>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</si>
  <si>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</si>
  <si>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</si>
  <si>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</si>
  <si>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</si>
  <si>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</si>
  <si>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</si>
  <si>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</si>
  <si>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</si>
  <si>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</si>
  <si>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</si>
  <si>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</si>
  <si>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</si>
  <si>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</si>
  <si>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</si>
  <si>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</si>
  <si>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</si>
  <si>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</si>
  <si>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</si>
  <si>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</si>
  <si>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</si>
  <si>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</si>
  <si>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</si>
  <si>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</si>
  <si>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</si>
  <si>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</si>
  <si>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</si>
  <si>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</si>
  <si>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</si>
  <si>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</si>
  <si>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</si>
  <si>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</si>
  <si>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</si>
  <si>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</si>
  <si>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</si>
  <si>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</si>
  <si>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</si>
  <si>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</si>
  <si>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</si>
  <si>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</si>
  <si>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</si>
  <si>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</si>
  <si>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</si>
  <si>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</si>
  <si>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</si>
  <si>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</si>
  <si>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</si>
  <si>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</si>
  <si>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</si>
  <si>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</si>
  <si>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</si>
  <si>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</si>
  <si>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</si>
  <si>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</si>
  <si>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</si>
  <si>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</si>
  <si>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</si>
  <si>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</si>
  <si>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</si>
  <si>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</si>
  <si>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</si>
  <si>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</si>
  <si>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</si>
  <si>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</si>
  <si>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</si>
  <si>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</si>
  <si>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</si>
  <si>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</si>
  <si>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</si>
  <si>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</si>
  <si>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</si>
  <si>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</si>
  <si>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</si>
  <si>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</si>
  <si>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</si>
  <si>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</si>
  <si>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</si>
  <si>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</si>
  <si>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</si>
  <si>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</si>
  <si>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</si>
  <si>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</si>
  <si>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</si>
  <si>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</si>
  <si>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</si>
  <si>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</si>
  <si>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</si>
  <si>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</si>
  <si>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</si>
  <si>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</si>
  <si>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</si>
  <si>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</si>
  <si>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</si>
  <si>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</si>
  <si>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</si>
  <si>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</si>
  <si>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</si>
  <si>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</si>
  <si>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</si>
  <si>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</si>
  <si>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</si>
  <si>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</si>
  <si>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</si>
  <si>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</si>
  <si>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</si>
  <si>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</si>
  <si>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</si>
  <si>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</si>
  <si>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</si>
  <si>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</si>
  <si>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</si>
  <si>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</si>
  <si>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</si>
  <si>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</si>
  <si>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</si>
  <si>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</si>
  <si>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</si>
  <si>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</si>
  <si>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</si>
  <si>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</si>
  <si>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</si>
  <si>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</si>
  <si>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</si>
  <si>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</si>
  <si>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</si>
  <si>
    <t>subtotal</t>
  </si>
  <si>
    <t>discount</t>
  </si>
  <si>
    <t>lessVatAdj</t>
  </si>
  <si>
    <t>serviceCharge</t>
  </si>
  <si>
    <t>serviceChargeDiscount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</si>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</sst>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ColWidth="9" defaultRowHeight="15"/>
  <cols>
    <col min="1" max="1" width="69.7109375" customWidth="1"/>
    <col min="2" max="2" width="20.28515625" customWidth="1"/>
    <col min="3" max="3" width="25.140625" customWidth="1"/>
    <col min="4" max="6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8" sqref="I18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A5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selection activeCell="C12" sqref="C12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4" sqref="D14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3" zoomScale="115" zoomScaleNormal="115" workbookViewId="0">
      <selection activeCell="C14" sqref="C14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A14" sqref="A14"/>
    </sheetView>
  </sheetViews>
  <sheetFormatPr defaultColWidth="9.140625" defaultRowHeight="15"/>
  <cols>
    <col min="1" max="1" width="39" customWidth="1"/>
    <col min="2" max="2" width="17.85546875" customWidth="1"/>
    <col min="3" max="3" width="18.28515625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selection activeCell="B7" sqref="B7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151</v>
      </c>
      <c r="B2" t="s">
        <v>152</v>
      </c>
      <c r="C2" t="s">
        <v>50</v>
      </c>
    </row>
    <row r="3" spans="1:4">
      <c r="B3" t="s">
        <v>153</v>
      </c>
      <c r="C3" t="s">
        <v>50</v>
      </c>
    </row>
    <row r="4" spans="1:4">
      <c r="B4" t="s">
        <v>154</v>
      </c>
      <c r="C4" t="s">
        <v>50</v>
      </c>
    </row>
    <row r="5" spans="1:4">
      <c r="C5" t="s">
        <v>50</v>
      </c>
    </row>
    <row r="6" spans="1:4">
      <c r="C6" t="s">
        <v>50</v>
      </c>
    </row>
    <row r="7" spans="1:4">
      <c r="C7" t="s">
        <v>50</v>
      </c>
    </row>
    <row r="8" spans="1:4">
      <c r="C8" t="s">
        <v>50</v>
      </c>
    </row>
    <row r="9" spans="1:4">
      <c r="C9" t="s">
        <v>72</v>
      </c>
    </row>
    <row r="10" spans="1:4">
      <c r="C10" t="s">
        <v>72</v>
      </c>
    </row>
    <row r="11" spans="1:4">
      <c r="C11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A14" sqref="A14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G37" sqref="G37"/>
    </sheetView>
  </sheetViews>
  <sheetFormatPr defaultColWidth="22.140625" defaultRowHeight="15"/>
  <sheetData>
    <row r="1" spans="1:6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</row>
    <row r="2" spans="1:6">
      <c r="A2" s="13">
        <v>76</v>
      </c>
      <c r="B2" s="13">
        <v>0</v>
      </c>
      <c r="C2" s="13">
        <v>0</v>
      </c>
      <c r="D2" s="13">
        <f t="shared" ref="D2:D21" si="0">(A2/1.12)*0.1</f>
        <v>6.7857142857142847</v>
      </c>
      <c r="E2" s="13">
        <v>0</v>
      </c>
      <c r="F2" s="13">
        <f>A2+D2</f>
        <v>82.785714285714278</v>
      </c>
    </row>
    <row r="3" spans="1:6">
      <c r="A3" s="13">
        <v>204</v>
      </c>
      <c r="B3">
        <f>A3*0.1</f>
        <v>20.400000000000002</v>
      </c>
      <c r="C3" s="13">
        <v>0</v>
      </c>
      <c r="D3" s="13">
        <f t="shared" si="0"/>
        <v>18.214285714285715</v>
      </c>
      <c r="E3" s="13">
        <v>0</v>
      </c>
      <c r="F3" s="13">
        <f>A3-B3+D3</f>
        <v>201.81428571428572</v>
      </c>
    </row>
    <row r="4" spans="1:6">
      <c r="A4" s="13">
        <v>210</v>
      </c>
      <c r="B4">
        <f>A4*0.2</f>
        <v>42</v>
      </c>
      <c r="C4" s="13">
        <v>0</v>
      </c>
      <c r="D4" s="13">
        <f t="shared" si="0"/>
        <v>18.749999999999996</v>
      </c>
      <c r="E4" s="13">
        <v>0</v>
      </c>
      <c r="F4" s="13">
        <f>A4-B4+D4</f>
        <v>186.75</v>
      </c>
    </row>
    <row r="5" spans="1:6">
      <c r="A5" s="13">
        <v>87</v>
      </c>
      <c r="B5" s="13">
        <f>(A5/1.12)*0.2</f>
        <v>15.535714285714285</v>
      </c>
      <c r="C5" s="13">
        <f>(A5/1.12)*0.12</f>
        <v>9.3214285714285694</v>
      </c>
      <c r="D5" s="13">
        <f t="shared" si="0"/>
        <v>7.7678571428571423</v>
      </c>
      <c r="E5" s="13">
        <f>D5*0.2</f>
        <v>1.5535714285714286</v>
      </c>
      <c r="F5" s="13">
        <f t="shared" ref="F5:F20" si="1">A5-B5-C5+D5-E5</f>
        <v>68.357142857142861</v>
      </c>
    </row>
    <row r="6" spans="1:6">
      <c r="A6" s="13">
        <v>222</v>
      </c>
      <c r="B6" s="13">
        <f>(A6/1.12)*0.2</f>
        <v>39.642857142857139</v>
      </c>
      <c r="C6" s="13">
        <f>(A6/1.12)*0.12</f>
        <v>23.785714285714281</v>
      </c>
      <c r="D6" s="13">
        <f t="shared" si="0"/>
        <v>19.821428571428569</v>
      </c>
      <c r="E6" s="13">
        <f>D6*0.2</f>
        <v>3.964285714285714</v>
      </c>
      <c r="F6" s="13">
        <f t="shared" si="1"/>
        <v>174.42857142857144</v>
      </c>
    </row>
    <row r="7" spans="1:6">
      <c r="A7" s="13">
        <v>96</v>
      </c>
      <c r="B7" s="13">
        <f>(A7/1.12)*0.2</f>
        <v>17.142857142857142</v>
      </c>
      <c r="C7" s="13">
        <v>0</v>
      </c>
      <c r="D7" s="13">
        <f t="shared" si="0"/>
        <v>8.5714285714285712</v>
      </c>
      <c r="E7" s="13">
        <f>D7*0.2</f>
        <v>1.7142857142857144</v>
      </c>
      <c r="F7" s="13">
        <f t="shared" si="1"/>
        <v>85.714285714285722</v>
      </c>
    </row>
    <row r="8" spans="1:6">
      <c r="A8" s="13">
        <v>109</v>
      </c>
      <c r="B8" s="13">
        <f>A8*0.2</f>
        <v>21.8</v>
      </c>
      <c r="C8" s="13">
        <v>0</v>
      </c>
      <c r="D8" s="13">
        <f t="shared" si="0"/>
        <v>9.7321428571428559</v>
      </c>
      <c r="E8" s="13">
        <v>0</v>
      </c>
      <c r="F8" s="13">
        <f t="shared" si="1"/>
        <v>96.932142857142864</v>
      </c>
    </row>
    <row r="9" spans="1:6" ht="14.25" customHeight="1">
      <c r="A9" s="13">
        <v>150</v>
      </c>
      <c r="B9" s="13">
        <f>A9*0</f>
        <v>0</v>
      </c>
      <c r="C9" s="13">
        <f>(A9/1.12)*0.12</f>
        <v>16.071428571428569</v>
      </c>
      <c r="D9" s="13">
        <f t="shared" si="0"/>
        <v>13.392857142857142</v>
      </c>
      <c r="E9" s="13">
        <v>0</v>
      </c>
      <c r="F9" s="13">
        <f t="shared" si="1"/>
        <v>147.32142857142858</v>
      </c>
    </row>
    <row r="10" spans="1:6">
      <c r="A10" s="13">
        <v>599</v>
      </c>
      <c r="B10" s="13">
        <f>(100/1.12)*0.2</f>
        <v>17.857142857142858</v>
      </c>
      <c r="C10" s="13">
        <f>(100/1.12)*0.12</f>
        <v>10.714285714285714</v>
      </c>
      <c r="D10" s="13">
        <f>(A10/1.12)*0.1</f>
        <v>53.482142857142861</v>
      </c>
      <c r="E10" s="13">
        <f>E22</f>
        <v>1.7857142857142858</v>
      </c>
      <c r="F10" s="13">
        <f t="shared" si="1"/>
        <v>622.125</v>
      </c>
    </row>
    <row r="11" spans="1:6">
      <c r="A11" s="13">
        <v>799</v>
      </c>
      <c r="B11" s="13">
        <f>(200/1.12)*0.2</f>
        <v>35.714285714285715</v>
      </c>
      <c r="C11" s="13">
        <f>(200/1.12)*0.12</f>
        <v>21.428571428571427</v>
      </c>
      <c r="D11" s="13">
        <f>(A11/1.12)*0.1</f>
        <v>71.339285714285708</v>
      </c>
      <c r="E11" s="13">
        <f>((200/1.12)*0.1)*0.2</f>
        <v>3.5714285714285716</v>
      </c>
      <c r="F11" s="13">
        <f t="shared" si="1"/>
        <v>809.625</v>
      </c>
    </row>
    <row r="12" spans="1:6">
      <c r="A12" s="13">
        <v>399</v>
      </c>
      <c r="B12">
        <f>(A12/1.12)*0.2</f>
        <v>71.249999999999986</v>
      </c>
      <c r="C12" s="13">
        <f>(A12/1.12)*0.12</f>
        <v>42.749999999999993</v>
      </c>
      <c r="D12" s="13">
        <f t="shared" si="0"/>
        <v>35.624999999999993</v>
      </c>
      <c r="E12" s="13">
        <f>(D12/1.12)*0.1</f>
        <v>3.1808035714285707</v>
      </c>
      <c r="F12" s="13">
        <f t="shared" si="1"/>
        <v>317.44419642857144</v>
      </c>
    </row>
    <row r="13" spans="1:6">
      <c r="A13" s="13">
        <v>499</v>
      </c>
      <c r="B13" s="13">
        <f>(A13/1.12)*0.2</f>
        <v>89.107142857142847</v>
      </c>
      <c r="C13" s="13">
        <f>(A13/1.12)*0.12</f>
        <v>53.464285714285701</v>
      </c>
      <c r="D13" s="13">
        <f t="shared" si="0"/>
        <v>44.553571428571423</v>
      </c>
      <c r="E13" s="13">
        <f>(D13/1.12)*0.1</f>
        <v>3.9779974489795915</v>
      </c>
      <c r="F13" s="13">
        <f t="shared" si="1"/>
        <v>397.00414540816331</v>
      </c>
    </row>
    <row r="14" spans="1:6">
      <c r="A14" s="13">
        <v>300</v>
      </c>
      <c r="B14" s="13">
        <v>0</v>
      </c>
      <c r="C14" s="13">
        <v>0</v>
      </c>
      <c r="D14" s="13">
        <f t="shared" si="0"/>
        <v>26.785714285714285</v>
      </c>
      <c r="E14" s="13">
        <v>0</v>
      </c>
      <c r="F14" s="13">
        <f t="shared" si="1"/>
        <v>326.78571428571428</v>
      </c>
    </row>
    <row r="15" spans="1:6">
      <c r="A15" s="13">
        <v>170</v>
      </c>
      <c r="B15">
        <f>A15*0.1</f>
        <v>17</v>
      </c>
      <c r="C15" s="13">
        <v>0</v>
      </c>
      <c r="D15" s="13">
        <f t="shared" si="0"/>
        <v>15.178571428571429</v>
      </c>
      <c r="E15" s="13">
        <v>0</v>
      </c>
      <c r="F15" s="13">
        <f t="shared" si="1"/>
        <v>168.17857142857142</v>
      </c>
    </row>
    <row r="16" spans="1:6">
      <c r="A16" s="13">
        <v>42</v>
      </c>
      <c r="B16">
        <f>A16*0.2</f>
        <v>8.4</v>
      </c>
      <c r="C16" s="13">
        <v>0</v>
      </c>
      <c r="D16" s="13">
        <f t="shared" si="0"/>
        <v>3.7499999999999996</v>
      </c>
      <c r="E16" s="13">
        <v>0</v>
      </c>
      <c r="F16" s="13">
        <f t="shared" si="1"/>
        <v>37.35</v>
      </c>
    </row>
    <row r="17" spans="1:6">
      <c r="A17" s="13">
        <v>320</v>
      </c>
      <c r="B17" s="13">
        <f>(A17/1.12)*0.2</f>
        <v>57.142857142857139</v>
      </c>
      <c r="C17" s="13">
        <f>(A17/1.12)*0.12</f>
        <v>34.285714285714278</v>
      </c>
      <c r="D17" s="13">
        <f t="shared" si="0"/>
        <v>28.571428571428569</v>
      </c>
      <c r="E17" s="13">
        <f>(D17/1.12)*0.1</f>
        <v>2.5510204081632648</v>
      </c>
      <c r="F17" s="13">
        <f t="shared" si="1"/>
        <v>254.59183673469391</v>
      </c>
    </row>
    <row r="18" spans="1:6">
      <c r="A18" s="13">
        <v>30</v>
      </c>
      <c r="B18" s="13">
        <f>(A18/1.12)*0.2</f>
        <v>5.3571428571428577</v>
      </c>
      <c r="C18" s="13">
        <f>(A18/1.12)*0.12</f>
        <v>3.214285714285714</v>
      </c>
      <c r="D18" s="13">
        <f t="shared" si="0"/>
        <v>2.6785714285714288</v>
      </c>
      <c r="E18" s="13">
        <f>(D18/1.12)*0.1</f>
        <v>0.23915816326530612</v>
      </c>
      <c r="F18" s="13">
        <f t="shared" si="1"/>
        <v>23.867984693877549</v>
      </c>
    </row>
    <row r="19" spans="1:6">
      <c r="A19" s="13">
        <v>60</v>
      </c>
      <c r="B19" s="13">
        <f>(A19/1.12)*0.2</f>
        <v>10.714285714285715</v>
      </c>
      <c r="C19" s="13">
        <v>0</v>
      </c>
      <c r="D19" s="13">
        <f t="shared" si="0"/>
        <v>5.3571428571428577</v>
      </c>
      <c r="E19" s="13">
        <f>(D19*0.1)</f>
        <v>0.53571428571428581</v>
      </c>
      <c r="F19" s="13">
        <f t="shared" si="1"/>
        <v>54.107142857142854</v>
      </c>
    </row>
    <row r="20" spans="1:6">
      <c r="A20" s="13">
        <v>49</v>
      </c>
      <c r="B20">
        <f>A20*0.2</f>
        <v>9.8000000000000007</v>
      </c>
      <c r="C20" s="13">
        <v>0</v>
      </c>
      <c r="D20" s="13">
        <f t="shared" si="0"/>
        <v>4.3749999999999991</v>
      </c>
      <c r="E20" s="13">
        <v>0</v>
      </c>
      <c r="F20" s="13">
        <f t="shared" si="1"/>
        <v>43.575000000000003</v>
      </c>
    </row>
    <row r="21" spans="1:6">
      <c r="A21" s="13">
        <v>50</v>
      </c>
      <c r="B21" s="13">
        <v>0</v>
      </c>
      <c r="C21" s="13">
        <f>(A21/1.12)*0.12</f>
        <v>5.3571428571428568</v>
      </c>
      <c r="D21" s="13">
        <f t="shared" si="0"/>
        <v>4.4642857142857144</v>
      </c>
      <c r="E21" s="13">
        <v>0</v>
      </c>
      <c r="F21" s="13">
        <f>A21-B21-C21+D21-E21</f>
        <v>49.107142857142861</v>
      </c>
    </row>
    <row r="22" spans="1:6">
      <c r="A22" s="13">
        <v>599</v>
      </c>
      <c r="B22" s="13">
        <f>(100/1.12)*0.2</f>
        <v>17.857142857142858</v>
      </c>
      <c r="C22" s="13">
        <f>(100/1.12)*0.12</f>
        <v>10.714285714285714</v>
      </c>
      <c r="D22" s="13">
        <f>(A22/1.12)*0.1</f>
        <v>53.482142857142861</v>
      </c>
      <c r="E22" s="13">
        <f>((100/1.12)*0.1)*0.2</f>
        <v>1.7857142857142858</v>
      </c>
      <c r="F22" s="13">
        <f>A22-B22-C22+D22-E22</f>
        <v>622.125</v>
      </c>
    </row>
    <row r="23" spans="1:6">
      <c r="A23" s="13">
        <v>799</v>
      </c>
      <c r="B23" s="13">
        <f>(200/1.12)*0.2</f>
        <v>35.714285714285715</v>
      </c>
      <c r="C23" s="13">
        <f>(200/1.12)*0.12</f>
        <v>21.428571428571427</v>
      </c>
      <c r="D23" s="13">
        <f>(A23/1.12)*0.1</f>
        <v>71.339285714285708</v>
      </c>
      <c r="E23" s="13">
        <f>((200/1.12)*0.1)*0.2</f>
        <v>3.5714285714285716</v>
      </c>
      <c r="F23" s="13">
        <f>A23-B23-C23+D23-E23</f>
        <v>809.625</v>
      </c>
    </row>
    <row r="24" spans="1:6">
      <c r="A24" s="13">
        <v>105</v>
      </c>
      <c r="B24" s="13">
        <v>0</v>
      </c>
      <c r="C24" s="13">
        <v>0</v>
      </c>
      <c r="D24" s="13">
        <f>(A24/1.12)*0.1</f>
        <v>9.3749999999999982</v>
      </c>
      <c r="E24" s="13">
        <v>0</v>
      </c>
      <c r="F24" s="13">
        <f>A24-B24-C24+D24-E24</f>
        <v>114.375</v>
      </c>
    </row>
    <row r="25" spans="1:6">
      <c r="A25" s="13">
        <v>125</v>
      </c>
      <c r="B25">
        <f>(A25*0.1)</f>
        <v>12.5</v>
      </c>
      <c r="C25" s="13">
        <v>0</v>
      </c>
      <c r="D25" s="13">
        <f>(A25/1.12)*0.1</f>
        <v>11.160714285714285</v>
      </c>
      <c r="E25" s="13">
        <v>0</v>
      </c>
      <c r="F25" s="13">
        <f>A25-B25-C25+D25-E25</f>
        <v>123.66071428571428</v>
      </c>
    </row>
    <row r="26" spans="1:6">
      <c r="A26" s="13">
        <v>99</v>
      </c>
      <c r="B26">
        <f>(A26*0.2)</f>
        <v>19.8</v>
      </c>
      <c r="C26" s="13">
        <v>0</v>
      </c>
      <c r="D26" s="13">
        <f>(A26/1.12)*0.1</f>
        <v>8.8392857142857135</v>
      </c>
      <c r="E26" s="13">
        <v>0</v>
      </c>
      <c r="F26" s="13">
        <f>A26-B26-C26+D26-E26</f>
        <v>88.039285714285711</v>
      </c>
    </row>
    <row r="27" spans="1:6">
      <c r="A27" s="13">
        <v>125</v>
      </c>
      <c r="B27" s="13">
        <f>(A27/1.12)*0.2</f>
        <v>22.321428571428569</v>
      </c>
      <c r="C27" s="13">
        <f>(A27/1.12)*0.12</f>
        <v>13.392857142857141</v>
      </c>
      <c r="D27" s="13">
        <f>(A27/1.12)*0.1</f>
        <v>11.160714285714285</v>
      </c>
      <c r="E27" s="13">
        <f>D27*0.2</f>
        <v>2.2321428571428572</v>
      </c>
      <c r="F27" s="13">
        <f>A27-B27-C27+D27-E27</f>
        <v>98.214285714285722</v>
      </c>
    </row>
    <row r="28" spans="1:6">
      <c r="A28" s="13">
        <v>152</v>
      </c>
      <c r="B28" s="13">
        <f>(A28/1.12)*0.2</f>
        <v>27.142857142857139</v>
      </c>
      <c r="C28" s="13">
        <f>(A28/1.12)*0.12</f>
        <v>16.285714285714281</v>
      </c>
      <c r="D28" s="13">
        <f>(A28/1.12)*0.1</f>
        <v>13.571428571428569</v>
      </c>
      <c r="E28" s="13">
        <f>D28*0.2</f>
        <v>2.714285714285714</v>
      </c>
      <c r="F28" s="13">
        <f>A28-B28-C28+D28-E28</f>
        <v>119.42857142857144</v>
      </c>
    </row>
    <row r="29" spans="1:6">
      <c r="A29" s="13">
        <v>105</v>
      </c>
      <c r="B29">
        <f>(A29/1.12)*0.2</f>
        <v>18.749999999999996</v>
      </c>
      <c r="C29" s="13">
        <v>0</v>
      </c>
      <c r="D29" s="13">
        <f>(A29/1.12)*0.1</f>
        <v>9.3749999999999982</v>
      </c>
      <c r="E29" s="13">
        <f>D29*0.2</f>
        <v>1.8749999999999998</v>
      </c>
      <c r="F29" s="13">
        <f>A29-B29-C29+D29-E29</f>
        <v>93.75</v>
      </c>
    </row>
    <row r="30" spans="1:6">
      <c r="A30" s="13">
        <v>125</v>
      </c>
      <c r="B30">
        <f>A30*0.2</f>
        <v>25</v>
      </c>
      <c r="C30" s="13">
        <v>0</v>
      </c>
      <c r="D30" s="13">
        <f>(A30/1.12)*0.1</f>
        <v>11.160714285714285</v>
      </c>
      <c r="E30" s="13">
        <v>0</v>
      </c>
      <c r="F30" s="13">
        <f>A30-B30-C30+D30-E30</f>
        <v>111.16071428571428</v>
      </c>
    </row>
    <row r="31" spans="1:6">
      <c r="A31" s="13">
        <v>95</v>
      </c>
      <c r="B31" s="13">
        <v>0</v>
      </c>
      <c r="C31" s="13">
        <f>(A31/1.12)*0.12</f>
        <v>10.178571428571429</v>
      </c>
      <c r="D31" s="13">
        <f>(A31/1.12)*0.1</f>
        <v>8.4821428571428577</v>
      </c>
      <c r="E31" s="13">
        <v>0</v>
      </c>
      <c r="F31" s="13">
        <f>A31-B31-C31+D31-E31</f>
        <v>93.303571428571431</v>
      </c>
    </row>
    <row r="32" spans="1:6">
      <c r="A32" s="13">
        <v>599</v>
      </c>
      <c r="B32" s="13">
        <f>(100/1.12)*0.2</f>
        <v>17.857142857142858</v>
      </c>
      <c r="C32" s="13">
        <f>(100/1.12)*0.12</f>
        <v>10.714285714285714</v>
      </c>
      <c r="D32" s="13">
        <f>(A32/1.12)*0.1</f>
        <v>53.482142857142861</v>
      </c>
      <c r="E32" s="13">
        <f>((100/1.12)*0.1)*0.2</f>
        <v>1.7857142857142858</v>
      </c>
      <c r="F32" s="13">
        <f>A32-B32-C32+D32-E32</f>
        <v>622.125</v>
      </c>
    </row>
    <row r="33" spans="1:6">
      <c r="A33" s="13">
        <v>799</v>
      </c>
      <c r="B33" s="13">
        <f>(200/1.12)*0.2</f>
        <v>35.714285714285715</v>
      </c>
      <c r="C33" s="13">
        <f>(200/1.12)*0.12</f>
        <v>21.428571428571427</v>
      </c>
      <c r="D33" s="13">
        <f>(A33/1.12)*0.1</f>
        <v>71.339285714285708</v>
      </c>
      <c r="E33" s="13">
        <f>((200/1.12)*0.1)*0.2</f>
        <v>3.5714285714285716</v>
      </c>
      <c r="F33" s="13">
        <f>A33-B33-C33+D33-E33</f>
        <v>809.625</v>
      </c>
    </row>
    <row r="34" spans="1:6">
      <c r="A34" s="13">
        <v>32</v>
      </c>
      <c r="B34" s="13">
        <v>0</v>
      </c>
      <c r="C34" s="13">
        <v>0</v>
      </c>
      <c r="D34" s="13">
        <f>(A34/1.12)*0.1</f>
        <v>2.8571428571428572</v>
      </c>
      <c r="E34" s="13">
        <v>0</v>
      </c>
      <c r="F34" s="13">
        <f>A34-B34-C34+D34-E34</f>
        <v>34.857142857142854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defaultColWidth="9.140625" defaultRowHeight="15"/>
  <cols>
    <col min="1" max="1" width="59.85546875" customWidth="1"/>
    <col min="2" max="6" width="22.42578125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4">
      <c r="A2" t="s">
        <v>13</v>
      </c>
      <c r="B2" t="s">
        <v>5</v>
      </c>
    </row>
    <row r="3" spans="1:4">
      <c r="A3" s="7" t="s">
        <v>157</v>
      </c>
      <c r="B3" t="s">
        <v>5</v>
      </c>
      <c r="C3" t="s">
        <v>158</v>
      </c>
      <c r="D3" t="s">
        <v>5</v>
      </c>
    </row>
    <row r="4" spans="1:4">
      <c r="A4" t="s">
        <v>159</v>
      </c>
      <c r="B4" t="s">
        <v>5</v>
      </c>
    </row>
    <row r="5" spans="1:4">
      <c r="A5" t="s">
        <v>160</v>
      </c>
      <c r="B5" t="s">
        <v>7</v>
      </c>
    </row>
    <row r="6" spans="1:4">
      <c r="A6" s="8" t="s">
        <v>161</v>
      </c>
      <c r="B6" t="s">
        <v>5</v>
      </c>
    </row>
    <row r="7" spans="1:4">
      <c r="A7" s="8" t="s">
        <v>162</v>
      </c>
      <c r="B7" t="s">
        <v>5</v>
      </c>
    </row>
    <row r="8" spans="1:4">
      <c r="A8" s="8" t="s">
        <v>163</v>
      </c>
      <c r="B8" t="s">
        <v>5</v>
      </c>
    </row>
    <row r="9" spans="1:4">
      <c r="A9" s="8" t="s">
        <v>164</v>
      </c>
      <c r="B9" t="s">
        <v>5</v>
      </c>
    </row>
    <row r="10" spans="1:4">
      <c r="A10" s="8" t="s">
        <v>165</v>
      </c>
      <c r="B10" t="s">
        <v>6</v>
      </c>
    </row>
    <row r="11" spans="1:4">
      <c r="A11" s="8" t="s">
        <v>166</v>
      </c>
      <c r="B11" t="s">
        <v>6</v>
      </c>
    </row>
    <row r="12" spans="1:4">
      <c r="A12" s="8" t="s">
        <v>167</v>
      </c>
      <c r="B12" t="s">
        <v>7</v>
      </c>
    </row>
    <row r="13" spans="1:4">
      <c r="A13" s="8" t="s">
        <v>168</v>
      </c>
      <c r="B13" t="s">
        <v>7</v>
      </c>
    </row>
    <row r="14" spans="1:4">
      <c r="A14" s="8" t="s">
        <v>169</v>
      </c>
      <c r="B14" t="s">
        <v>7</v>
      </c>
    </row>
    <row r="15" spans="1:4">
      <c r="A15" t="s">
        <v>10</v>
      </c>
      <c r="B15" t="s">
        <v>5</v>
      </c>
    </row>
    <row r="16" spans="1:4">
      <c r="A16" t="s">
        <v>170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opLeftCell="A18" zoomScale="85" zoomScaleNormal="85" workbookViewId="0">
      <selection activeCell="J30" sqref="J30"/>
    </sheetView>
  </sheetViews>
  <sheetFormatPr defaultColWidth="9.140625" defaultRowHeight="15"/>
  <cols>
    <col min="1" max="6" width="19.28515625" customWidth="1"/>
    <col min="7" max="7" width="22.42578125" customWidth="1"/>
    <col min="15" max="16" width="13.7109375" customWidth="1"/>
    <col min="20" max="33" width="19.5703125" customWidth="1"/>
  </cols>
  <sheetData>
    <row r="1" spans="1:33">
      <c r="A1" t="s">
        <v>171</v>
      </c>
      <c r="B1" t="s">
        <v>172</v>
      </c>
      <c r="C1" t="s">
        <v>0</v>
      </c>
      <c r="D1" t="s">
        <v>155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2</v>
      </c>
      <c r="R1" t="s">
        <v>3</v>
      </c>
      <c r="S1" t="s">
        <v>4</v>
      </c>
      <c r="T1" t="s">
        <v>185</v>
      </c>
      <c r="U1" t="s">
        <v>186</v>
      </c>
      <c r="V1" t="s">
        <v>1</v>
      </c>
      <c r="W1" t="s">
        <v>156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</row>
    <row r="2" spans="1:33">
      <c r="A2" t="s">
        <v>197</v>
      </c>
      <c r="B2" t="s">
        <v>198</v>
      </c>
      <c r="C2" t="s">
        <v>5</v>
      </c>
      <c r="D2" t="s">
        <v>162</v>
      </c>
      <c r="E2" t="s">
        <v>199</v>
      </c>
      <c r="F2">
        <v>0</v>
      </c>
      <c r="G2" s="12" t="s">
        <v>200</v>
      </c>
      <c r="H2">
        <v>40</v>
      </c>
      <c r="I2">
        <v>1</v>
      </c>
      <c r="J2" t="s">
        <v>201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33">
      <c r="A3" t="s">
        <v>202</v>
      </c>
      <c r="B3" t="s">
        <v>198</v>
      </c>
      <c r="C3" t="s">
        <v>5</v>
      </c>
      <c r="D3" t="s">
        <v>161</v>
      </c>
      <c r="E3" t="s">
        <v>199</v>
      </c>
      <c r="F3">
        <v>0</v>
      </c>
      <c r="G3" s="12" t="s">
        <v>203</v>
      </c>
      <c r="H3">
        <v>76</v>
      </c>
      <c r="I3">
        <v>1</v>
      </c>
      <c r="J3" t="s">
        <v>201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204</v>
      </c>
      <c r="B4" t="s">
        <v>198</v>
      </c>
      <c r="C4" t="s">
        <v>6</v>
      </c>
      <c r="D4" t="s">
        <v>166</v>
      </c>
      <c r="E4" t="s">
        <v>199</v>
      </c>
      <c r="F4">
        <v>0</v>
      </c>
      <c r="G4" s="12" t="s">
        <v>205</v>
      </c>
      <c r="H4">
        <v>63</v>
      </c>
      <c r="I4">
        <v>1</v>
      </c>
      <c r="J4" t="s">
        <v>201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206</v>
      </c>
      <c r="U4" t="s">
        <v>198</v>
      </c>
      <c r="V4" t="s">
        <v>7</v>
      </c>
      <c r="W4" t="s">
        <v>168</v>
      </c>
      <c r="X4" t="s">
        <v>199</v>
      </c>
      <c r="Y4">
        <v>0</v>
      </c>
      <c r="Z4" s="12" t="s">
        <v>205</v>
      </c>
      <c r="AA4">
        <v>80</v>
      </c>
      <c r="AB4">
        <v>1</v>
      </c>
      <c r="AC4" t="s">
        <v>201</v>
      </c>
      <c r="AE4" t="b">
        <v>1</v>
      </c>
      <c r="AF4" t="b">
        <v>0</v>
      </c>
      <c r="AG4" t="b">
        <v>0</v>
      </c>
    </row>
    <row r="5" spans="1:33">
      <c r="A5" t="s">
        <v>207</v>
      </c>
      <c r="B5" t="s">
        <v>198</v>
      </c>
      <c r="C5" t="s">
        <v>7</v>
      </c>
      <c r="D5" t="s">
        <v>168</v>
      </c>
      <c r="E5" t="s">
        <v>199</v>
      </c>
      <c r="F5">
        <v>0</v>
      </c>
      <c r="G5" s="12" t="s">
        <v>208</v>
      </c>
      <c r="H5">
        <v>48</v>
      </c>
      <c r="I5">
        <v>1</v>
      </c>
      <c r="J5" t="s">
        <v>201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33">
      <c r="A6" t="s">
        <v>209</v>
      </c>
      <c r="B6" t="s">
        <v>198</v>
      </c>
      <c r="C6" t="s">
        <v>5</v>
      </c>
      <c r="D6" t="s">
        <v>161</v>
      </c>
      <c r="E6" t="s">
        <v>199</v>
      </c>
      <c r="F6">
        <v>0</v>
      </c>
      <c r="G6" s="12" t="s">
        <v>210</v>
      </c>
      <c r="H6">
        <v>449</v>
      </c>
      <c r="I6">
        <v>6</v>
      </c>
      <c r="J6" t="s">
        <v>201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33">
      <c r="A7" t="s">
        <v>211</v>
      </c>
      <c r="B7" t="s">
        <v>198</v>
      </c>
      <c r="C7" t="s">
        <v>6</v>
      </c>
      <c r="D7" t="s">
        <v>165</v>
      </c>
      <c r="E7" t="s">
        <v>199</v>
      </c>
      <c r="F7">
        <v>0</v>
      </c>
      <c r="G7" s="12" t="s">
        <v>212</v>
      </c>
      <c r="H7">
        <v>50</v>
      </c>
      <c r="I7">
        <v>1</v>
      </c>
      <c r="J7" t="s">
        <v>201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33">
      <c r="A8" t="s">
        <v>213</v>
      </c>
      <c r="B8" t="s">
        <v>198</v>
      </c>
      <c r="C8" t="s">
        <v>5</v>
      </c>
      <c r="D8" t="s">
        <v>10</v>
      </c>
      <c r="E8" t="s">
        <v>199</v>
      </c>
      <c r="F8">
        <v>0</v>
      </c>
      <c r="G8" s="12" t="s">
        <v>214</v>
      </c>
      <c r="H8">
        <v>30</v>
      </c>
      <c r="I8">
        <v>1</v>
      </c>
      <c r="J8" t="s">
        <v>201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spans="1:33" ht="30">
      <c r="A9" s="11" t="s">
        <v>215</v>
      </c>
      <c r="B9" t="s">
        <v>198</v>
      </c>
      <c r="C9" t="s">
        <v>5</v>
      </c>
      <c r="D9" t="s">
        <v>10</v>
      </c>
      <c r="E9" t="s">
        <v>199</v>
      </c>
      <c r="F9">
        <v>0</v>
      </c>
      <c r="G9" s="12" t="s">
        <v>216</v>
      </c>
      <c r="H9">
        <v>40</v>
      </c>
      <c r="I9">
        <v>1</v>
      </c>
      <c r="J9" t="s">
        <v>201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33">
      <c r="A10" t="s">
        <v>217</v>
      </c>
      <c r="B10" t="s">
        <v>198</v>
      </c>
      <c r="C10" t="s">
        <v>5</v>
      </c>
      <c r="D10" t="s">
        <v>10</v>
      </c>
      <c r="E10" t="s">
        <v>199</v>
      </c>
      <c r="F10">
        <v>0</v>
      </c>
      <c r="G10" s="12" t="s">
        <v>218</v>
      </c>
      <c r="H10">
        <v>32</v>
      </c>
      <c r="I10">
        <v>1</v>
      </c>
      <c r="J10" t="s">
        <v>201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33">
      <c r="A11" t="s">
        <v>219</v>
      </c>
      <c r="B11" t="s">
        <v>198</v>
      </c>
      <c r="C11" t="s">
        <v>6</v>
      </c>
      <c r="D11" t="s">
        <v>166</v>
      </c>
      <c r="E11" t="s">
        <v>199</v>
      </c>
      <c r="F11">
        <v>0</v>
      </c>
      <c r="G11" s="12" t="s">
        <v>220</v>
      </c>
      <c r="H11">
        <v>26</v>
      </c>
      <c r="I11">
        <v>1</v>
      </c>
      <c r="J11" t="s">
        <v>201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33">
      <c r="A12" t="s">
        <v>221</v>
      </c>
      <c r="B12" t="s">
        <v>198</v>
      </c>
      <c r="C12" t="s">
        <v>7</v>
      </c>
      <c r="D12" t="s">
        <v>167</v>
      </c>
      <c r="E12" t="s">
        <v>199</v>
      </c>
      <c r="F12">
        <v>0</v>
      </c>
      <c r="G12" s="12" t="s">
        <v>222</v>
      </c>
      <c r="H12">
        <v>37</v>
      </c>
      <c r="I12">
        <v>1</v>
      </c>
      <c r="J12" t="s">
        <v>201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33">
      <c r="A13" t="s">
        <v>223</v>
      </c>
      <c r="B13" t="s">
        <v>198</v>
      </c>
      <c r="C13" t="s">
        <v>7</v>
      </c>
      <c r="D13" t="s">
        <v>167</v>
      </c>
      <c r="E13" t="s">
        <v>199</v>
      </c>
      <c r="F13">
        <v>0</v>
      </c>
      <c r="G13" s="12" t="s">
        <v>224</v>
      </c>
      <c r="H13">
        <v>37</v>
      </c>
      <c r="I13">
        <v>1</v>
      </c>
      <c r="J13" t="s">
        <v>201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33">
      <c r="A14" t="s">
        <v>225</v>
      </c>
      <c r="B14" t="s">
        <v>198</v>
      </c>
      <c r="C14" t="s">
        <v>7</v>
      </c>
      <c r="D14" t="s">
        <v>167</v>
      </c>
      <c r="E14" t="s">
        <v>199</v>
      </c>
      <c r="F14">
        <v>0</v>
      </c>
      <c r="G14" s="12" t="s">
        <v>226</v>
      </c>
      <c r="H14">
        <v>37</v>
      </c>
      <c r="I14">
        <v>1</v>
      </c>
      <c r="J14" t="s">
        <v>201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33">
      <c r="A15" t="s">
        <v>227</v>
      </c>
      <c r="B15" t="s">
        <v>198</v>
      </c>
      <c r="C15" t="s">
        <v>7</v>
      </c>
      <c r="D15" t="s">
        <v>169</v>
      </c>
      <c r="E15" t="s">
        <v>199</v>
      </c>
      <c r="F15">
        <v>0</v>
      </c>
      <c r="G15" s="12" t="s">
        <v>228</v>
      </c>
      <c r="H15">
        <v>55</v>
      </c>
      <c r="I15">
        <v>1</v>
      </c>
      <c r="J15" t="s">
        <v>201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33">
      <c r="A16" t="s">
        <v>229</v>
      </c>
      <c r="B16" t="s">
        <v>198</v>
      </c>
      <c r="C16" t="s">
        <v>7</v>
      </c>
      <c r="D16" t="s">
        <v>169</v>
      </c>
      <c r="E16" t="s">
        <v>199</v>
      </c>
      <c r="F16">
        <v>0</v>
      </c>
      <c r="G16" s="12" t="s">
        <v>230</v>
      </c>
      <c r="H16">
        <v>55</v>
      </c>
      <c r="I16">
        <v>1</v>
      </c>
      <c r="J16" t="s">
        <v>201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231</v>
      </c>
      <c r="B17" t="s">
        <v>198</v>
      </c>
      <c r="C17" t="s">
        <v>5</v>
      </c>
      <c r="D17" t="s">
        <v>163</v>
      </c>
      <c r="E17" t="s">
        <v>199</v>
      </c>
      <c r="F17">
        <v>0</v>
      </c>
      <c r="G17" s="12" t="s">
        <v>232</v>
      </c>
      <c r="H17">
        <v>50</v>
      </c>
      <c r="I17">
        <v>1</v>
      </c>
      <c r="J17" t="s">
        <v>201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233</v>
      </c>
      <c r="B18" t="s">
        <v>198</v>
      </c>
      <c r="C18" t="s">
        <v>5</v>
      </c>
      <c r="D18" t="s">
        <v>170</v>
      </c>
      <c r="E18" t="s">
        <v>199</v>
      </c>
      <c r="F18">
        <v>0</v>
      </c>
      <c r="G18" s="12" t="s">
        <v>234</v>
      </c>
      <c r="H18">
        <v>599</v>
      </c>
      <c r="I18">
        <v>6</v>
      </c>
      <c r="J18" t="s">
        <v>201</v>
      </c>
      <c r="K18" t="s">
        <v>235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198</v>
      </c>
      <c r="C19" t="s">
        <v>5</v>
      </c>
      <c r="D19" t="s">
        <v>170</v>
      </c>
      <c r="E19" t="s">
        <v>199</v>
      </c>
      <c r="F19">
        <v>0</v>
      </c>
      <c r="G19" s="12" t="s">
        <v>237</v>
      </c>
      <c r="H19">
        <v>799</v>
      </c>
      <c r="I19">
        <v>8</v>
      </c>
      <c r="J19" t="s">
        <v>201</v>
      </c>
      <c r="K19" t="s">
        <v>238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198</v>
      </c>
      <c r="C20" t="s">
        <v>5</v>
      </c>
      <c r="D20" t="s">
        <v>170</v>
      </c>
      <c r="E20" t="s">
        <v>199</v>
      </c>
      <c r="F20">
        <v>0</v>
      </c>
      <c r="G20" s="12" t="s">
        <v>240</v>
      </c>
      <c r="H20">
        <v>599</v>
      </c>
      <c r="I20">
        <v>6</v>
      </c>
      <c r="J20" t="s">
        <v>201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198</v>
      </c>
      <c r="C21" t="s">
        <v>5</v>
      </c>
      <c r="D21" t="s">
        <v>170</v>
      </c>
      <c r="E21" t="s">
        <v>199</v>
      </c>
      <c r="F21">
        <v>0</v>
      </c>
      <c r="G21" s="12" t="s">
        <v>242</v>
      </c>
      <c r="H21">
        <v>799</v>
      </c>
      <c r="I21">
        <v>8</v>
      </c>
      <c r="J21" t="s">
        <v>201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243</v>
      </c>
      <c r="B22" t="s">
        <v>198</v>
      </c>
      <c r="C22" t="s">
        <v>5</v>
      </c>
      <c r="D22" t="s">
        <v>161</v>
      </c>
      <c r="E22" t="s">
        <v>199</v>
      </c>
      <c r="F22">
        <v>0</v>
      </c>
      <c r="G22" s="12" t="s">
        <v>244</v>
      </c>
      <c r="H22">
        <v>50</v>
      </c>
      <c r="I22">
        <v>1</v>
      </c>
      <c r="J22" t="s">
        <v>201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198</v>
      </c>
      <c r="C23" t="s">
        <v>5</v>
      </c>
      <c r="D23" t="s">
        <v>161</v>
      </c>
      <c r="E23" t="s">
        <v>199</v>
      </c>
      <c r="F23">
        <v>0</v>
      </c>
      <c r="G23" s="12" t="s">
        <v>245</v>
      </c>
      <c r="H23">
        <v>51</v>
      </c>
      <c r="I23">
        <v>2</v>
      </c>
      <c r="J23" t="s">
        <v>201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198</v>
      </c>
      <c r="C24" t="s">
        <v>5</v>
      </c>
      <c r="D24" t="s">
        <v>161</v>
      </c>
      <c r="E24" t="s">
        <v>199</v>
      </c>
      <c r="F24">
        <v>0</v>
      </c>
      <c r="G24" s="12" t="s">
        <v>246</v>
      </c>
      <c r="H24">
        <v>53</v>
      </c>
      <c r="I24">
        <v>4</v>
      </c>
      <c r="J24" t="s">
        <v>201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198</v>
      </c>
      <c r="C25" t="s">
        <v>5</v>
      </c>
      <c r="D25" t="s">
        <v>161</v>
      </c>
      <c r="E25" t="s">
        <v>247</v>
      </c>
      <c r="F25">
        <v>0</v>
      </c>
      <c r="G25" t="s">
        <v>247</v>
      </c>
      <c r="H25">
        <v>52</v>
      </c>
      <c r="I25">
        <v>3</v>
      </c>
      <c r="J25" t="s">
        <v>201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248</v>
      </c>
    </row>
    <row r="27" spans="1:19">
      <c r="A27" t="s">
        <v>249</v>
      </c>
    </row>
    <row r="28" spans="1:19">
      <c r="A28" t="s">
        <v>250</v>
      </c>
    </row>
    <row r="29" spans="1:19">
      <c r="A29" t="s">
        <v>251</v>
      </c>
    </row>
    <row r="30" spans="1:19">
      <c r="A30" t="s">
        <v>252</v>
      </c>
    </row>
    <row r="31" spans="1:19" ht="30">
      <c r="A31" s="11" t="s">
        <v>253</v>
      </c>
    </row>
    <row r="32" spans="1:19">
      <c r="A32" t="s">
        <v>254</v>
      </c>
    </row>
    <row r="33" spans="1:1">
      <c r="A33" t="s">
        <v>255</v>
      </c>
    </row>
    <row r="34" spans="1:1">
      <c r="A34" s="11" t="s">
        <v>256</v>
      </c>
    </row>
    <row r="35" spans="1:1">
      <c r="A35" t="s">
        <v>257</v>
      </c>
    </row>
    <row r="36" spans="1:1">
      <c r="A36" t="s">
        <v>258</v>
      </c>
    </row>
    <row r="37" spans="1:1">
      <c r="A37" t="s">
        <v>259</v>
      </c>
    </row>
    <row r="38" spans="1:1">
      <c r="A38" t="s">
        <v>260</v>
      </c>
    </row>
    <row r="39" spans="1:1">
      <c r="A39" t="s">
        <v>261</v>
      </c>
    </row>
  </sheetData>
  <pageMargins left="0.75" right="0.75" top="1" bottom="1" header="0.5" footer="0.5"/>
  <ignoredErrors>
    <ignoredError sqref="Z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selection activeCell="B12" sqref="B12"/>
    </sheetView>
  </sheetViews>
  <sheetFormatPr defaultColWidth="9.140625" defaultRowHeight="15"/>
  <cols>
    <col min="1" max="1" width="27" customWidth="1"/>
    <col min="2" max="2" width="39" customWidth="1"/>
    <col min="3" max="3" width="17.85546875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262</v>
      </c>
      <c r="C11" t="s">
        <v>50</v>
      </c>
      <c r="D11" t="s">
        <v>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2" sqref="A1:XFD1048576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26</v>
      </c>
      <c r="B4" t="s">
        <v>27</v>
      </c>
      <c r="E4" t="s">
        <v>265</v>
      </c>
    </row>
    <row r="5" spans="1:5">
      <c r="A5" t="s">
        <v>19</v>
      </c>
      <c r="B5" t="s">
        <v>27</v>
      </c>
      <c r="E5" t="s">
        <v>266</v>
      </c>
    </row>
    <row r="6" spans="1:5">
      <c r="A6" t="s">
        <v>23</v>
      </c>
      <c r="B6" t="s">
        <v>27</v>
      </c>
      <c r="E6" t="s">
        <v>267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9" sqref="L9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ColWidth="9.140625" defaultRowHeight="15"/>
  <cols>
    <col min="1" max="1" width="32.5703125" customWidth="1"/>
    <col min="2" max="2" width="19.42578125" customWidth="1"/>
    <col min="3" max="4" width="14.855468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268</v>
      </c>
    </row>
    <row r="3" spans="1:4">
      <c r="A3" t="s">
        <v>23</v>
      </c>
      <c r="B3" t="s">
        <v>20</v>
      </c>
      <c r="C3" t="s">
        <v>24</v>
      </c>
      <c r="D3" t="s">
        <v>269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5" zoomScaleNormal="85" workbookViewId="0">
      <selection activeCell="A4" sqref="A4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5" zoomScaleNormal="85" workbookViewId="0">
      <selection activeCell="A4" sqref="A4:A5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5" zoomScaleNormal="85" workbookViewId="0">
      <selection activeCell="B4" sqref="B4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80" zoomScaleNormal="80" workbookViewId="0">
      <selection activeCell="F20" sqref="F20"/>
    </sheetView>
  </sheetViews>
  <sheetFormatPr defaultColWidth="9.140625" defaultRowHeight="15"/>
  <sheetData>
    <row r="1" spans="1:1">
      <c r="A1" t="s">
        <v>271</v>
      </c>
    </row>
    <row r="2" spans="1:1">
      <c r="A2" t="s">
        <v>272</v>
      </c>
    </row>
    <row r="3" spans="1:1">
      <c r="A3" t="s">
        <v>11</v>
      </c>
    </row>
    <row r="4" spans="1:1">
      <c r="A4" t="s">
        <v>273</v>
      </c>
    </row>
    <row r="5" spans="1:1">
      <c r="A5" t="s">
        <v>274</v>
      </c>
    </row>
    <row r="6" spans="1:1">
      <c r="A6" s="10" t="s">
        <v>275</v>
      </c>
    </row>
    <row r="7" spans="1:1">
      <c r="A7" t="s">
        <v>276</v>
      </c>
    </row>
    <row r="8" spans="1:1">
      <c r="A8" t="s">
        <v>277</v>
      </c>
    </row>
    <row r="9" spans="1:1">
      <c r="A9" t="s">
        <v>278</v>
      </c>
    </row>
    <row r="10" spans="1:1">
      <c r="A10" t="s">
        <v>279</v>
      </c>
    </row>
    <row r="11" spans="1:1">
      <c r="A11" t="s">
        <v>275</v>
      </c>
    </row>
    <row r="12" spans="1:1">
      <c r="A12" t="s">
        <v>280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281</v>
      </c>
    </row>
    <row r="16" spans="1:1">
      <c r="A16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ColWidth="9.140625" defaultRowHeight="15"/>
  <cols>
    <col min="1" max="1" width="18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283</v>
      </c>
      <c r="E2" t="s">
        <v>22</v>
      </c>
    </row>
    <row r="3" spans="1:5">
      <c r="A3" t="s">
        <v>284</v>
      </c>
      <c r="B3" t="s">
        <v>20</v>
      </c>
      <c r="D3" t="s">
        <v>285</v>
      </c>
      <c r="E3" t="s">
        <v>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4" sqref="G14"/>
    </sheetView>
  </sheetViews>
  <sheetFormatPr defaultColWidth="9.140625" defaultRowHeight="15"/>
  <cols>
    <col min="1" max="1" width="13.85546875" customWidth="1"/>
  </cols>
  <sheetData>
    <row r="1" spans="1:6">
      <c r="A1" t="s">
        <v>286</v>
      </c>
      <c r="B1" t="s">
        <v>287</v>
      </c>
      <c r="F1" t="s">
        <v>3</v>
      </c>
    </row>
    <row r="2" spans="1:6">
      <c r="A2" t="s">
        <v>288</v>
      </c>
      <c r="F2" t="b">
        <v>0</v>
      </c>
    </row>
    <row r="3" spans="1:6">
      <c r="A3" t="s">
        <v>289</v>
      </c>
      <c r="F3" t="b">
        <v>0</v>
      </c>
    </row>
    <row r="4" spans="1:6">
      <c r="A4" t="s">
        <v>290</v>
      </c>
      <c r="F4" t="b">
        <v>0</v>
      </c>
    </row>
    <row r="5" spans="1:6">
      <c r="A5" t="s">
        <v>291</v>
      </c>
      <c r="F5" t="b">
        <v>0</v>
      </c>
    </row>
    <row r="6" spans="1:6">
      <c r="A6" t="s">
        <v>292</v>
      </c>
      <c r="B6" t="s">
        <v>293</v>
      </c>
      <c r="F6" t="b">
        <v>0</v>
      </c>
    </row>
    <row r="7" spans="1:6">
      <c r="A7" t="s">
        <v>294</v>
      </c>
      <c r="F7" t="b">
        <v>1</v>
      </c>
    </row>
    <row r="8" spans="1:6">
      <c r="A8" t="s">
        <v>295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5" sqref="E15"/>
    </sheetView>
  </sheetViews>
  <sheetFormatPr defaultColWidth="9.140625" defaultRowHeight="15"/>
  <cols>
    <col min="1" max="1" width="13.85546875" customWidth="1"/>
  </cols>
  <sheetData>
    <row r="1" spans="1:4">
      <c r="A1" t="s">
        <v>296</v>
      </c>
      <c r="B1" t="s">
        <v>297</v>
      </c>
      <c r="D1" t="s">
        <v>3</v>
      </c>
    </row>
    <row r="2" spans="1:4">
      <c r="A2" t="s">
        <v>298</v>
      </c>
      <c r="D2" t="b">
        <v>0</v>
      </c>
    </row>
    <row r="3" spans="1:4">
      <c r="A3" t="s">
        <v>299</v>
      </c>
      <c r="D3" t="b">
        <v>0</v>
      </c>
    </row>
    <row r="4" spans="1:4">
      <c r="A4" t="s">
        <v>300</v>
      </c>
      <c r="D4" t="b">
        <v>0</v>
      </c>
    </row>
    <row r="5" spans="1:4">
      <c r="A5" t="s">
        <v>288</v>
      </c>
      <c r="D5" t="b">
        <v>0</v>
      </c>
    </row>
    <row r="6" spans="1:4">
      <c r="A6" t="s">
        <v>289</v>
      </c>
      <c r="D6" t="b">
        <v>0</v>
      </c>
    </row>
    <row r="7" spans="1:4">
      <c r="A7" t="s">
        <v>290</v>
      </c>
      <c r="D7" t="b">
        <v>0</v>
      </c>
    </row>
    <row r="8" spans="1:4">
      <c r="A8" t="s">
        <v>291</v>
      </c>
      <c r="D8" t="b">
        <v>0</v>
      </c>
    </row>
    <row r="9" spans="1:4">
      <c r="A9" t="s">
        <v>292</v>
      </c>
      <c r="B9" t="s">
        <v>293</v>
      </c>
      <c r="D9" t="b">
        <v>0</v>
      </c>
    </row>
    <row r="10" spans="1:4">
      <c r="A10" t="s">
        <v>294</v>
      </c>
      <c r="D10" t="b">
        <v>1</v>
      </c>
    </row>
    <row r="11" spans="1:4">
      <c r="A11" t="s">
        <v>295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274</v>
      </c>
      <c r="D15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ColWidth="9.140625" defaultRowHeight="15"/>
  <cols>
    <col min="1" max="1" width="54.42578125" customWidth="1"/>
    <col min="2" max="2" width="12.42578125" customWidth="1"/>
    <col min="3" max="3" width="22.140625" customWidth="1"/>
    <col min="4" max="4" width="17.42578125" customWidth="1"/>
  </cols>
  <sheetData>
    <row r="1" spans="1:5">
      <c r="A1" t="s">
        <v>301</v>
      </c>
      <c r="B1" t="s">
        <v>302</v>
      </c>
      <c r="C1" t="s">
        <v>303</v>
      </c>
      <c r="D1" t="s">
        <v>3</v>
      </c>
    </row>
    <row r="2" spans="1:5">
      <c r="A2" t="s">
        <v>304</v>
      </c>
      <c r="C2" t="b">
        <v>1</v>
      </c>
      <c r="D2" t="b">
        <v>0</v>
      </c>
      <c r="E2" s="5"/>
    </row>
    <row r="3" spans="1:5">
      <c r="A3" t="s">
        <v>305</v>
      </c>
      <c r="C3" t="b">
        <v>0</v>
      </c>
      <c r="D3" t="b">
        <v>0</v>
      </c>
      <c r="E3" s="5"/>
    </row>
    <row r="4" spans="1:5">
      <c r="A4" t="s">
        <v>306</v>
      </c>
      <c r="C4" t="b">
        <v>0</v>
      </c>
      <c r="D4" t="b">
        <v>0</v>
      </c>
      <c r="E4" s="5"/>
    </row>
    <row r="5" spans="1:5">
      <c r="A5" t="s">
        <v>307</v>
      </c>
      <c r="C5" t="b">
        <v>0</v>
      </c>
      <c r="D5" t="b">
        <v>0</v>
      </c>
      <c r="E5" s="9"/>
    </row>
    <row r="6" spans="1:5">
      <c r="A6" t="s">
        <v>308</v>
      </c>
      <c r="C6" t="b">
        <v>0</v>
      </c>
      <c r="D6" t="b">
        <v>0</v>
      </c>
      <c r="E6" s="9"/>
    </row>
    <row r="7" spans="1:5">
      <c r="A7" t="s">
        <v>309</v>
      </c>
      <c r="C7" t="b">
        <v>0</v>
      </c>
      <c r="D7" t="b">
        <v>0</v>
      </c>
      <c r="E7" s="9"/>
    </row>
    <row r="8" spans="1:5">
      <c r="A8" t="s">
        <v>310</v>
      </c>
      <c r="C8" t="b">
        <v>0</v>
      </c>
      <c r="D8" t="b">
        <v>0</v>
      </c>
      <c r="E8" s="9"/>
    </row>
    <row r="9" spans="1:5">
      <c r="A9" t="s">
        <v>311</v>
      </c>
      <c r="B9" t="s">
        <v>312</v>
      </c>
      <c r="C9" t="b">
        <v>0</v>
      </c>
      <c r="D9" t="b">
        <v>0</v>
      </c>
      <c r="E9" s="9"/>
    </row>
    <row r="10" spans="1:5">
      <c r="A10" t="s">
        <v>313</v>
      </c>
      <c r="C10" t="b">
        <v>0</v>
      </c>
      <c r="D10" t="b">
        <v>1</v>
      </c>
    </row>
    <row r="11" spans="1:5">
      <c r="A11" t="s">
        <v>314</v>
      </c>
      <c r="C11" t="b">
        <v>0</v>
      </c>
      <c r="D11" t="b">
        <v>0</v>
      </c>
    </row>
    <row r="12" spans="1:5">
      <c r="A12" t="s">
        <v>12</v>
      </c>
      <c r="C12" t="b">
        <v>0</v>
      </c>
      <c r="D12" t="b">
        <v>0</v>
      </c>
    </row>
    <row r="13" spans="1:5">
      <c r="A13" t="s">
        <v>11</v>
      </c>
      <c r="C13" t="b">
        <v>0</v>
      </c>
      <c r="D13" t="b">
        <v>0</v>
      </c>
    </row>
    <row r="14" spans="1:5">
      <c r="A14" t="s">
        <v>13</v>
      </c>
      <c r="C14" t="b">
        <v>0</v>
      </c>
      <c r="D14" t="b">
        <v>0</v>
      </c>
    </row>
    <row r="15" spans="1:5">
      <c r="A15" t="s">
        <v>274</v>
      </c>
      <c r="C15" t="b">
        <v>0</v>
      </c>
      <c r="D15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4"/>
    </sheetView>
  </sheetViews>
  <sheetFormatPr defaultColWidth="9.140625" defaultRowHeight="15"/>
  <cols>
    <col min="1" max="1" width="54.42578125" customWidth="1"/>
    <col min="2" max="2" width="39.140625" customWidth="1"/>
    <col min="3" max="3" width="22.140625" customWidth="1"/>
    <col min="4" max="4" width="17.42578125" customWidth="1"/>
  </cols>
  <sheetData>
    <row r="1" spans="1:4">
      <c r="A1" t="s">
        <v>315</v>
      </c>
      <c r="B1" t="s">
        <v>316</v>
      </c>
      <c r="C1" t="s">
        <v>303</v>
      </c>
      <c r="D1" t="s">
        <v>3</v>
      </c>
    </row>
    <row r="2" spans="1:4">
      <c r="A2" t="s">
        <v>317</v>
      </c>
      <c r="C2" t="b">
        <v>1</v>
      </c>
      <c r="D2" t="b">
        <v>0</v>
      </c>
    </row>
    <row r="3" spans="1:4">
      <c r="A3" t="s">
        <v>318</v>
      </c>
      <c r="C3" t="b">
        <v>0</v>
      </c>
      <c r="D3" t="b">
        <v>0</v>
      </c>
    </row>
    <row r="4" spans="1:4">
      <c r="A4" t="s">
        <v>319</v>
      </c>
      <c r="C4" t="b">
        <v>0</v>
      </c>
      <c r="D4" t="b">
        <v>0</v>
      </c>
    </row>
    <row r="5" spans="1:4">
      <c r="A5" t="s">
        <v>320</v>
      </c>
      <c r="C5" t="b">
        <v>0</v>
      </c>
      <c r="D5" t="b">
        <v>0</v>
      </c>
    </row>
    <row r="6" spans="1:4">
      <c r="A6" t="s">
        <v>321</v>
      </c>
      <c r="C6" t="b">
        <v>0</v>
      </c>
      <c r="D6" t="b">
        <v>0</v>
      </c>
    </row>
    <row r="7" spans="1:4">
      <c r="A7" t="s">
        <v>322</v>
      </c>
      <c r="C7" t="b">
        <v>0</v>
      </c>
      <c r="D7" t="b">
        <v>0</v>
      </c>
    </row>
    <row r="8" spans="1:4">
      <c r="A8" t="s">
        <v>323</v>
      </c>
      <c r="C8" t="b">
        <v>0</v>
      </c>
      <c r="D8" t="b">
        <v>0</v>
      </c>
    </row>
    <row r="9" spans="1:4">
      <c r="A9" t="s">
        <v>324</v>
      </c>
      <c r="B9" t="s">
        <v>325</v>
      </c>
      <c r="C9" t="b">
        <v>0</v>
      </c>
      <c r="D9" t="b">
        <v>0</v>
      </c>
    </row>
    <row r="10" spans="1:4">
      <c r="A10" t="s">
        <v>326</v>
      </c>
      <c r="C10" t="b">
        <v>0</v>
      </c>
      <c r="D10" t="b">
        <v>1</v>
      </c>
    </row>
    <row r="11" spans="1:4">
      <c r="A11" t="s">
        <v>327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274</v>
      </c>
      <c r="C15" t="b">
        <v>0</v>
      </c>
      <c r="D15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6" sqref="B16"/>
    </sheetView>
  </sheetViews>
  <sheetFormatPr defaultColWidth="9.140625" defaultRowHeight="15"/>
  <cols>
    <col min="1" max="1" width="54.42578125" customWidth="1"/>
    <col min="2" max="2" width="39.140625" customWidth="1"/>
    <col min="3" max="3" width="15.5703125" customWidth="1"/>
    <col min="4" max="5" width="22.140625" customWidth="1"/>
    <col min="6" max="6" width="17.42578125" customWidth="1"/>
    <col min="7" max="7" width="15.7109375" customWidth="1"/>
  </cols>
  <sheetData>
    <row r="1" spans="1:7">
      <c r="A1" t="s">
        <v>328</v>
      </c>
      <c r="B1" t="s">
        <v>155</v>
      </c>
      <c r="C1" t="s">
        <v>329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330</v>
      </c>
      <c r="B2" t="s">
        <v>161</v>
      </c>
      <c r="E2" t="b">
        <v>1</v>
      </c>
      <c r="F2" t="b">
        <v>0</v>
      </c>
      <c r="G2" t="b">
        <v>0</v>
      </c>
    </row>
    <row r="3" spans="1:7">
      <c r="A3" t="s">
        <v>331</v>
      </c>
      <c r="B3" t="s">
        <v>163</v>
      </c>
      <c r="E3" t="b">
        <v>0</v>
      </c>
      <c r="F3" t="b">
        <v>0</v>
      </c>
      <c r="G3" t="b">
        <v>0</v>
      </c>
    </row>
    <row r="4" spans="1:7">
      <c r="A4" t="s">
        <v>332</v>
      </c>
      <c r="B4" t="s">
        <v>161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162</v>
      </c>
      <c r="E5" t="b">
        <v>0</v>
      </c>
      <c r="F5" t="b">
        <v>0</v>
      </c>
      <c r="G5" t="b">
        <v>0</v>
      </c>
    </row>
    <row r="6" spans="1:7">
      <c r="A6" t="s">
        <v>213</v>
      </c>
      <c r="B6" t="s">
        <v>164</v>
      </c>
      <c r="E6" t="b">
        <v>0</v>
      </c>
      <c r="F6" t="b">
        <v>0</v>
      </c>
      <c r="G6" t="b">
        <v>0</v>
      </c>
    </row>
    <row r="7" spans="1:7">
      <c r="A7" t="s">
        <v>334</v>
      </c>
      <c r="B7" t="s">
        <v>167</v>
      </c>
      <c r="E7" t="b">
        <v>0</v>
      </c>
      <c r="F7" t="b">
        <v>0</v>
      </c>
      <c r="G7" t="b">
        <v>0</v>
      </c>
    </row>
    <row r="8" spans="1:7">
      <c r="A8" t="s">
        <v>335</v>
      </c>
      <c r="B8" t="s">
        <v>167</v>
      </c>
      <c r="E8" t="b">
        <v>0</v>
      </c>
      <c r="F8" t="b">
        <v>0</v>
      </c>
      <c r="G8" t="b">
        <v>0</v>
      </c>
    </row>
    <row r="9" spans="1:7">
      <c r="A9" t="s">
        <v>336</v>
      </c>
      <c r="B9" t="s">
        <v>164</v>
      </c>
      <c r="C9" t="s">
        <v>337</v>
      </c>
      <c r="D9" t="s">
        <v>167</v>
      </c>
      <c r="E9" t="b">
        <v>0</v>
      </c>
      <c r="F9" t="b">
        <v>0</v>
      </c>
      <c r="G9" t="b">
        <v>0</v>
      </c>
    </row>
    <row r="10" spans="1:7">
      <c r="A10" t="s">
        <v>338</v>
      </c>
      <c r="B10" t="s">
        <v>162</v>
      </c>
      <c r="E10" t="b">
        <v>0</v>
      </c>
      <c r="F10" t="b">
        <v>1</v>
      </c>
      <c r="G10" t="b">
        <v>1</v>
      </c>
    </row>
    <row r="11" spans="1:7">
      <c r="A11" t="s">
        <v>339</v>
      </c>
      <c r="B11" s="8" t="s">
        <v>164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164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164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164</v>
      </c>
      <c r="E14" t="b">
        <v>0</v>
      </c>
      <c r="F14" t="b">
        <v>1</v>
      </c>
      <c r="G14" t="b">
        <v>0</v>
      </c>
    </row>
    <row r="15" spans="1:7">
      <c r="A15" t="s">
        <v>274</v>
      </c>
      <c r="B15" s="8" t="s">
        <v>164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0" sqref="G10"/>
    </sheetView>
  </sheetViews>
  <sheetFormatPr defaultColWidth="9.140625" defaultRowHeight="15"/>
  <cols>
    <col min="1" max="1" width="54.42578125" customWidth="1"/>
    <col min="2" max="2" width="13.5703125" customWidth="1"/>
    <col min="3" max="3" width="15.5703125" customWidth="1"/>
    <col min="4" max="5" width="22.140625" customWidth="1"/>
    <col min="6" max="7" width="17.42578125" customWidth="1"/>
  </cols>
  <sheetData>
    <row r="1" spans="1:7">
      <c r="A1" t="s">
        <v>340</v>
      </c>
      <c r="B1" t="s">
        <v>341</v>
      </c>
      <c r="C1" t="s">
        <v>342</v>
      </c>
      <c r="D1" t="s">
        <v>343</v>
      </c>
      <c r="E1" t="s">
        <v>2</v>
      </c>
      <c r="F1" t="s">
        <v>4</v>
      </c>
      <c r="G1" t="s">
        <v>3</v>
      </c>
    </row>
    <row r="2" spans="1:7">
      <c r="A2" t="s">
        <v>344</v>
      </c>
      <c r="B2" t="s">
        <v>345</v>
      </c>
      <c r="E2" t="b">
        <v>1</v>
      </c>
      <c r="F2" t="b">
        <v>0</v>
      </c>
      <c r="G2" t="b">
        <v>0</v>
      </c>
    </row>
    <row r="3" spans="1:7">
      <c r="A3" t="s">
        <v>346</v>
      </c>
      <c r="B3" t="s">
        <v>347</v>
      </c>
      <c r="E3" t="b">
        <v>0</v>
      </c>
      <c r="F3" t="b">
        <v>0</v>
      </c>
      <c r="G3" t="b">
        <v>0</v>
      </c>
    </row>
    <row r="4" spans="1:7">
      <c r="A4" t="s">
        <v>348</v>
      </c>
      <c r="B4" t="s">
        <v>347</v>
      </c>
      <c r="C4" t="s">
        <v>349</v>
      </c>
      <c r="D4" t="s">
        <v>347</v>
      </c>
      <c r="E4" t="b">
        <v>0</v>
      </c>
      <c r="F4" t="b">
        <v>0</v>
      </c>
      <c r="G4" t="b">
        <v>0</v>
      </c>
    </row>
    <row r="5" spans="1:7">
      <c r="A5" t="s">
        <v>350</v>
      </c>
      <c r="B5" t="s">
        <v>347</v>
      </c>
      <c r="E5" t="b">
        <v>0</v>
      </c>
      <c r="F5" t="b">
        <v>1</v>
      </c>
      <c r="G5" t="b">
        <v>1</v>
      </c>
    </row>
    <row r="6" spans="1:7">
      <c r="A6" t="s">
        <v>351</v>
      </c>
      <c r="B6" t="s">
        <v>345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345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345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345</v>
      </c>
      <c r="E9" t="b">
        <v>0</v>
      </c>
      <c r="F9" t="b">
        <v>0</v>
      </c>
      <c r="G9" t="b">
        <v>1</v>
      </c>
    </row>
    <row r="10" spans="1:7">
      <c r="A10" t="s">
        <v>274</v>
      </c>
      <c r="B10" t="s">
        <v>345</v>
      </c>
      <c r="E10" t="b">
        <v>0</v>
      </c>
      <c r="F10" t="b">
        <v>0</v>
      </c>
      <c r="G10" t="b">
        <v>0</v>
      </c>
    </row>
    <row r="12" spans="1:7">
      <c r="B12" s="7"/>
    </row>
    <row r="15" spans="1:7">
      <c r="B15" s="8"/>
    </row>
    <row r="16" spans="1: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F9" sqref="F9"/>
    </sheetView>
  </sheetViews>
  <sheetFormatPr defaultColWidth="9.140625" defaultRowHeight="15"/>
  <cols>
    <col min="1" max="18" width="21.85546875" customWidth="1"/>
  </cols>
  <sheetData>
    <row r="1" spans="1:17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</row>
    <row r="2" spans="1:17">
      <c r="A2" t="s">
        <v>283</v>
      </c>
      <c r="B2" t="s">
        <v>369</v>
      </c>
      <c r="C2" t="s">
        <v>370</v>
      </c>
      <c r="D2" t="s">
        <v>371</v>
      </c>
      <c r="E2" t="s">
        <v>372</v>
      </c>
      <c r="F2" s="6" t="s">
        <v>373</v>
      </c>
      <c r="G2" s="6" t="s">
        <v>374</v>
      </c>
      <c r="H2" t="s">
        <v>375</v>
      </c>
      <c r="I2" s="6">
        <v>5</v>
      </c>
      <c r="J2" s="6" t="s">
        <v>374</v>
      </c>
      <c r="K2" t="s">
        <v>376</v>
      </c>
      <c r="L2" t="s">
        <v>377</v>
      </c>
      <c r="M2" t="s">
        <v>378</v>
      </c>
      <c r="N2" t="s">
        <v>379</v>
      </c>
      <c r="O2" t="s">
        <v>380</v>
      </c>
      <c r="P2" t="b">
        <v>1</v>
      </c>
      <c r="Q2" t="b">
        <v>0</v>
      </c>
    </row>
    <row r="3" spans="1:17">
      <c r="A3" t="s">
        <v>285</v>
      </c>
      <c r="B3" t="s">
        <v>369</v>
      </c>
      <c r="C3" t="s">
        <v>370</v>
      </c>
      <c r="D3" t="s">
        <v>371</v>
      </c>
      <c r="E3" t="s">
        <v>372</v>
      </c>
      <c r="F3" s="6" t="s">
        <v>373</v>
      </c>
      <c r="G3" s="6" t="s">
        <v>374</v>
      </c>
      <c r="H3" t="s">
        <v>375</v>
      </c>
      <c r="I3" s="6">
        <v>5</v>
      </c>
      <c r="J3" s="6" t="s">
        <v>374</v>
      </c>
      <c r="K3" t="s">
        <v>376</v>
      </c>
      <c r="L3" t="s">
        <v>377</v>
      </c>
      <c r="M3" t="s">
        <v>378</v>
      </c>
      <c r="N3" t="s">
        <v>379</v>
      </c>
      <c r="O3" t="s">
        <v>380</v>
      </c>
      <c r="P3" t="b">
        <v>1</v>
      </c>
      <c r="Q3" t="b">
        <v>0</v>
      </c>
    </row>
    <row r="4" spans="1:17">
      <c r="A4" t="s">
        <v>285</v>
      </c>
      <c r="B4" t="s">
        <v>381</v>
      </c>
      <c r="C4" t="s">
        <v>382</v>
      </c>
      <c r="D4" t="s">
        <v>383</v>
      </c>
      <c r="E4" t="s">
        <v>384</v>
      </c>
      <c r="F4" t="s">
        <v>385</v>
      </c>
      <c r="G4" s="6" t="s">
        <v>386</v>
      </c>
      <c r="H4" t="s">
        <v>387</v>
      </c>
      <c r="I4" s="6" t="s">
        <v>388</v>
      </c>
      <c r="J4" s="6" t="s">
        <v>386</v>
      </c>
      <c r="K4" t="s">
        <v>389</v>
      </c>
      <c r="L4" t="s">
        <v>390</v>
      </c>
      <c r="M4" t="s">
        <v>391</v>
      </c>
      <c r="N4" t="s">
        <v>392</v>
      </c>
      <c r="O4" t="s">
        <v>393</v>
      </c>
      <c r="P4" t="b">
        <v>0</v>
      </c>
      <c r="Q4" t="b">
        <v>1</v>
      </c>
    </row>
    <row r="13" spans="1:17">
      <c r="B13" s="7"/>
    </row>
    <row r="16" spans="1:1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ignoredErrors>
    <ignoredError sqref="F2:F3 I4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140625" defaultRowHeight="15"/>
  <cols>
    <col min="1" max="1" width="54.42578125" customWidth="1"/>
    <col min="2" max="2" width="15.5703125" customWidth="1"/>
    <col min="3" max="3" width="22.140625" customWidth="1"/>
    <col min="4" max="5" width="17.42578125" customWidth="1"/>
  </cols>
  <sheetData>
    <row r="1" spans="1:2">
      <c r="A1" t="s">
        <v>394</v>
      </c>
      <c r="B1" t="s">
        <v>395</v>
      </c>
    </row>
    <row r="2" spans="1:2">
      <c r="A2" s="6" t="s">
        <v>396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M11" sqref="M11"/>
    </sheetView>
  </sheetViews>
  <sheetFormatPr defaultColWidth="9.140625" defaultRowHeight="15"/>
  <sheetData>
    <row r="1" spans="1:1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367</v>
      </c>
      <c r="O1" t="s">
        <v>368</v>
      </c>
    </row>
    <row r="2" spans="1:15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285</v>
      </c>
      <c r="G2" t="s">
        <v>415</v>
      </c>
      <c r="H2" t="s">
        <v>416</v>
      </c>
      <c r="I2" t="s">
        <v>412</v>
      </c>
      <c r="J2" t="s">
        <v>417</v>
      </c>
      <c r="K2" s="12" t="s">
        <v>418</v>
      </c>
      <c r="L2" t="s">
        <v>419</v>
      </c>
      <c r="N2" t="b">
        <v>1</v>
      </c>
      <c r="O2" t="b">
        <v>0</v>
      </c>
    </row>
    <row r="3" spans="1:15">
      <c r="A3" t="s">
        <v>381</v>
      </c>
      <c r="B3" t="s">
        <v>381</v>
      </c>
      <c r="C3" t="s">
        <v>381</v>
      </c>
      <c r="D3" t="s">
        <v>381</v>
      </c>
      <c r="E3" t="s">
        <v>383</v>
      </c>
      <c r="F3" t="s">
        <v>285</v>
      </c>
      <c r="G3" t="s">
        <v>382</v>
      </c>
      <c r="H3" t="s">
        <v>382</v>
      </c>
      <c r="I3" t="s">
        <v>382</v>
      </c>
      <c r="J3" t="s">
        <v>420</v>
      </c>
      <c r="K3" s="12" t="s">
        <v>421</v>
      </c>
      <c r="L3" t="s">
        <v>422</v>
      </c>
      <c r="N3" t="b">
        <v>0</v>
      </c>
      <c r="O3" t="b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5" sqref="A15"/>
    </sheetView>
  </sheetViews>
  <sheetFormatPr defaultColWidth="9.140625" defaultRowHeight="15"/>
  <cols>
    <col min="1" max="1" width="32.5703125" customWidth="1"/>
    <col min="3" max="4" width="14.855468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268</v>
      </c>
    </row>
    <row r="3" spans="1:4">
      <c r="A3" t="s">
        <v>23</v>
      </c>
      <c r="B3" t="s">
        <v>20</v>
      </c>
      <c r="C3" t="s">
        <v>24</v>
      </c>
      <c r="D3" t="s">
        <v>269</v>
      </c>
    </row>
    <row r="4" spans="1:4">
      <c r="A4" t="s">
        <v>423</v>
      </c>
      <c r="B4" t="s">
        <v>27</v>
      </c>
      <c r="D4" t="s">
        <v>424</v>
      </c>
    </row>
    <row r="5" spans="1:4">
      <c r="A5" t="s">
        <v>425</v>
      </c>
      <c r="B5" t="s">
        <v>27</v>
      </c>
      <c r="D5" t="s">
        <v>426</v>
      </c>
    </row>
    <row r="6" spans="1:4">
      <c r="A6" t="s">
        <v>427</v>
      </c>
      <c r="B6" t="s">
        <v>27</v>
      </c>
      <c r="D6" t="s">
        <v>428</v>
      </c>
    </row>
    <row r="7" spans="1:4">
      <c r="A7" t="s">
        <v>39</v>
      </c>
      <c r="B7" t="s">
        <v>27</v>
      </c>
      <c r="D7" t="s">
        <v>429</v>
      </c>
    </row>
    <row r="8" spans="1:4">
      <c r="A8" t="s">
        <v>430</v>
      </c>
      <c r="B8" t="s">
        <v>27</v>
      </c>
      <c r="D8" t="s">
        <v>431</v>
      </c>
    </row>
    <row r="9" spans="1:4">
      <c r="A9" t="s">
        <v>432</v>
      </c>
      <c r="B9" t="s">
        <v>27</v>
      </c>
      <c r="D9" t="s">
        <v>433</v>
      </c>
    </row>
    <row r="10" spans="1:4">
      <c r="A10" t="s">
        <v>434</v>
      </c>
      <c r="B10" t="s">
        <v>27</v>
      </c>
      <c r="D10" t="s">
        <v>435</v>
      </c>
    </row>
    <row r="11" spans="1:4">
      <c r="A11" t="s">
        <v>436</v>
      </c>
      <c r="B11" t="s">
        <v>27</v>
      </c>
      <c r="D11" t="s">
        <v>437</v>
      </c>
    </row>
    <row r="12" spans="1:4">
      <c r="A12" t="s">
        <v>438</v>
      </c>
      <c r="B12" t="s">
        <v>27</v>
      </c>
      <c r="D12" t="s">
        <v>439</v>
      </c>
    </row>
    <row r="13" spans="1:4">
      <c r="A13" t="s">
        <v>440</v>
      </c>
      <c r="B13" t="s">
        <v>27</v>
      </c>
      <c r="D13" t="s">
        <v>441</v>
      </c>
    </row>
    <row r="14" spans="1:4">
      <c r="A14" t="s">
        <v>442</v>
      </c>
      <c r="B14" t="s">
        <v>27</v>
      </c>
      <c r="D14" t="s">
        <v>443</v>
      </c>
    </row>
    <row r="15" spans="1:4">
      <c r="A15" t="s">
        <v>444</v>
      </c>
      <c r="B15" t="s">
        <v>27</v>
      </c>
      <c r="D15" t="s">
        <v>445</v>
      </c>
    </row>
    <row r="16" spans="1:4">
      <c r="A16" t="s">
        <v>446</v>
      </c>
      <c r="B16" t="s">
        <v>27</v>
      </c>
      <c r="D16" t="s">
        <v>447</v>
      </c>
    </row>
    <row r="17" spans="1:4">
      <c r="A17" t="s">
        <v>448</v>
      </c>
      <c r="B17" t="s">
        <v>27</v>
      </c>
      <c r="D17" t="s">
        <v>449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20" sqref="F20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450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423</v>
      </c>
      <c r="B4" t="s">
        <v>27</v>
      </c>
      <c r="E4" t="s">
        <v>451</v>
      </c>
    </row>
    <row r="5" spans="1:5">
      <c r="A5" t="s">
        <v>425</v>
      </c>
      <c r="B5" t="s">
        <v>27</v>
      </c>
      <c r="E5" t="s">
        <v>452</v>
      </c>
    </row>
    <row r="6" spans="1:5">
      <c r="A6" t="s">
        <v>427</v>
      </c>
      <c r="B6" t="s">
        <v>27</v>
      </c>
      <c r="E6" t="s">
        <v>453</v>
      </c>
    </row>
    <row r="7" spans="1:5">
      <c r="A7" t="s">
        <v>39</v>
      </c>
      <c r="B7" t="s">
        <v>27</v>
      </c>
      <c r="E7" t="s">
        <v>454</v>
      </c>
    </row>
    <row r="8" spans="1:5">
      <c r="A8" t="s">
        <v>430</v>
      </c>
      <c r="B8" t="s">
        <v>27</v>
      </c>
      <c r="E8" t="s">
        <v>455</v>
      </c>
    </row>
    <row r="9" spans="1:5">
      <c r="A9" t="s">
        <v>432</v>
      </c>
      <c r="B9" t="s">
        <v>27</v>
      </c>
      <c r="E9" t="s">
        <v>456</v>
      </c>
    </row>
    <row r="10" spans="1:5">
      <c r="A10" t="s">
        <v>434</v>
      </c>
      <c r="B10" t="s">
        <v>27</v>
      </c>
      <c r="E10" t="s">
        <v>457</v>
      </c>
    </row>
    <row r="11" spans="1:5">
      <c r="A11" t="s">
        <v>436</v>
      </c>
      <c r="B11" t="s">
        <v>27</v>
      </c>
      <c r="E11" t="s">
        <v>458</v>
      </c>
    </row>
    <row r="12" spans="1:5">
      <c r="A12" t="s">
        <v>438</v>
      </c>
      <c r="B12" t="s">
        <v>27</v>
      </c>
      <c r="E12" t="s">
        <v>459</v>
      </c>
    </row>
    <row r="13" spans="1:5">
      <c r="A13" t="s">
        <v>442</v>
      </c>
      <c r="B13" t="s">
        <v>27</v>
      </c>
      <c r="E13" t="s">
        <v>460</v>
      </c>
    </row>
    <row r="14" spans="1:5">
      <c r="A14" t="s">
        <v>444</v>
      </c>
      <c r="B14" t="s">
        <v>27</v>
      </c>
      <c r="E14" t="s">
        <v>461</v>
      </c>
    </row>
    <row r="15" spans="1:5">
      <c r="A15" t="s">
        <v>446</v>
      </c>
      <c r="B15" t="s">
        <v>27</v>
      </c>
      <c r="E15" t="s">
        <v>462</v>
      </c>
    </row>
    <row r="16" spans="1:5">
      <c r="A16" t="s">
        <v>448</v>
      </c>
      <c r="B16" t="s">
        <v>27</v>
      </c>
      <c r="E16" t="s">
        <v>463</v>
      </c>
    </row>
    <row r="17" spans="1:5">
      <c r="A17" t="s">
        <v>19</v>
      </c>
      <c r="B17" t="s">
        <v>27</v>
      </c>
      <c r="E17" t="s">
        <v>464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3" sqref="H13"/>
    </sheetView>
  </sheetViews>
  <sheetFormatPr defaultColWidth="9.140625" defaultRowHeight="15"/>
  <cols>
    <col min="1" max="1" width="20.140625" customWidth="1"/>
  </cols>
  <sheetData>
    <row r="1" spans="1:5">
      <c r="A1" t="s">
        <v>179</v>
      </c>
      <c r="B1" t="s">
        <v>465</v>
      </c>
      <c r="C1" t="s">
        <v>466</v>
      </c>
      <c r="D1" t="s">
        <v>467</v>
      </c>
      <c r="E1" t="s">
        <v>3</v>
      </c>
    </row>
    <row r="2" spans="1:5">
      <c r="A2" t="s">
        <v>468</v>
      </c>
      <c r="B2">
        <v>100</v>
      </c>
      <c r="C2" t="s">
        <v>469</v>
      </c>
      <c r="D2">
        <v>300</v>
      </c>
      <c r="E2" t="b">
        <v>0</v>
      </c>
    </row>
    <row r="3" spans="1:5">
      <c r="A3" t="s">
        <v>238</v>
      </c>
      <c r="B3">
        <v>200</v>
      </c>
      <c r="E3" t="b">
        <v>0</v>
      </c>
    </row>
    <row r="4" spans="1:5">
      <c r="A4" t="s">
        <v>235</v>
      </c>
      <c r="B4">
        <v>100</v>
      </c>
      <c r="E4" t="b">
        <v>0</v>
      </c>
    </row>
    <row r="5" spans="1:5">
      <c r="A5" t="s">
        <v>470</v>
      </c>
      <c r="B5">
        <v>200</v>
      </c>
      <c r="E5" t="b">
        <v>0</v>
      </c>
    </row>
    <row r="6" spans="1:5">
      <c r="A6" t="s">
        <v>471</v>
      </c>
      <c r="B6">
        <v>100</v>
      </c>
      <c r="E6" t="b">
        <v>0</v>
      </c>
    </row>
    <row r="7" spans="1:5">
      <c r="A7" t="s">
        <v>472</v>
      </c>
      <c r="B7">
        <v>200</v>
      </c>
      <c r="E7" t="b">
        <v>0</v>
      </c>
    </row>
    <row r="8" spans="1:5">
      <c r="A8" t="s">
        <v>473</v>
      </c>
      <c r="B8">
        <v>500</v>
      </c>
      <c r="E8" t="b">
        <v>1</v>
      </c>
    </row>
    <row r="9" spans="1:5">
      <c r="A9" t="s">
        <v>474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D14" sqref="D14"/>
    </sheetView>
  </sheetViews>
  <sheetFormatPr defaultColWidth="9.140625" defaultRowHeight="15"/>
  <cols>
    <col min="1" max="1" width="58.5703125" customWidth="1"/>
    <col min="2" max="2" width="15" customWidth="1"/>
    <col min="3" max="3" width="15.7109375" customWidth="1"/>
  </cols>
  <sheetData>
    <row r="1" spans="1:21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483</v>
      </c>
      <c r="S1" t="s">
        <v>3</v>
      </c>
      <c r="T1" t="s">
        <v>2</v>
      </c>
      <c r="U1" t="s">
        <v>4</v>
      </c>
    </row>
    <row r="2" spans="1:21">
      <c r="A2" s="4" t="s">
        <v>492</v>
      </c>
      <c r="B2" s="4" t="s">
        <v>492</v>
      </c>
      <c r="C2" t="s">
        <v>493</v>
      </c>
      <c r="D2">
        <v>2</v>
      </c>
      <c r="E2" t="s">
        <v>285</v>
      </c>
      <c r="F2" t="s">
        <v>12</v>
      </c>
      <c r="G2" t="s">
        <v>285</v>
      </c>
      <c r="H2" t="s">
        <v>285</v>
      </c>
      <c r="I2" t="s">
        <v>283</v>
      </c>
      <c r="S2" t="b">
        <v>0</v>
      </c>
      <c r="T2" t="b">
        <v>1</v>
      </c>
      <c r="U2" t="b">
        <v>0</v>
      </c>
    </row>
    <row r="3" spans="1:21">
      <c r="A3" s="5" t="s">
        <v>494</v>
      </c>
      <c r="B3" s="5" t="s">
        <v>494</v>
      </c>
      <c r="C3" t="s">
        <v>493</v>
      </c>
      <c r="D3">
        <v>2</v>
      </c>
      <c r="E3" t="s">
        <v>283</v>
      </c>
      <c r="F3" t="s">
        <v>285</v>
      </c>
      <c r="G3" t="s">
        <v>285</v>
      </c>
      <c r="H3" t="s">
        <v>285</v>
      </c>
      <c r="I3" t="s">
        <v>283</v>
      </c>
      <c r="S3" t="b">
        <v>0</v>
      </c>
      <c r="T3" t="b">
        <v>0</v>
      </c>
      <c r="U3" t="b">
        <v>0</v>
      </c>
    </row>
    <row r="4" spans="1:21">
      <c r="A4" s="5" t="s">
        <v>495</v>
      </c>
      <c r="B4" s="5" t="s">
        <v>495</v>
      </c>
      <c r="C4" t="s">
        <v>493</v>
      </c>
      <c r="D4">
        <v>2</v>
      </c>
      <c r="E4" t="s">
        <v>283</v>
      </c>
      <c r="F4" t="s">
        <v>283</v>
      </c>
      <c r="G4" t="s">
        <v>285</v>
      </c>
      <c r="H4" t="s">
        <v>285</v>
      </c>
      <c r="I4" t="s">
        <v>283</v>
      </c>
      <c r="S4" t="b">
        <v>0</v>
      </c>
      <c r="T4" t="b">
        <v>0</v>
      </c>
      <c r="U4" t="b">
        <v>0</v>
      </c>
    </row>
    <row r="5" spans="1:21">
      <c r="A5" s="5" t="s">
        <v>496</v>
      </c>
      <c r="B5" s="5" t="s">
        <v>496</v>
      </c>
      <c r="C5" t="s">
        <v>493</v>
      </c>
      <c r="D5">
        <v>2</v>
      </c>
      <c r="E5" t="s">
        <v>285</v>
      </c>
      <c r="F5" t="s">
        <v>12</v>
      </c>
      <c r="G5" t="s">
        <v>285</v>
      </c>
      <c r="H5" t="s">
        <v>285</v>
      </c>
      <c r="I5" t="s">
        <v>283</v>
      </c>
      <c r="S5" t="b">
        <v>0</v>
      </c>
      <c r="T5" t="b">
        <v>0</v>
      </c>
      <c r="U5" t="b">
        <v>0</v>
      </c>
    </row>
    <row r="6" spans="1:21">
      <c r="A6" s="5" t="s">
        <v>497</v>
      </c>
      <c r="B6" s="5" t="s">
        <v>497</v>
      </c>
      <c r="C6" t="s">
        <v>493</v>
      </c>
      <c r="D6">
        <v>2</v>
      </c>
      <c r="E6" t="s">
        <v>285</v>
      </c>
      <c r="F6" t="s">
        <v>12</v>
      </c>
      <c r="G6" t="s">
        <v>285</v>
      </c>
      <c r="H6" t="s">
        <v>285</v>
      </c>
      <c r="I6" t="s">
        <v>283</v>
      </c>
      <c r="S6" t="b">
        <v>0</v>
      </c>
      <c r="T6" t="b">
        <v>0</v>
      </c>
      <c r="U6" t="b">
        <v>0</v>
      </c>
    </row>
    <row r="7" spans="1:21">
      <c r="A7" t="s">
        <v>498</v>
      </c>
      <c r="B7" t="s">
        <v>498</v>
      </c>
      <c r="C7" t="s">
        <v>499</v>
      </c>
      <c r="D7">
        <v>5</v>
      </c>
      <c r="E7" t="s">
        <v>283</v>
      </c>
      <c r="F7" t="s">
        <v>283</v>
      </c>
      <c r="G7" t="s">
        <v>283</v>
      </c>
      <c r="H7" t="s">
        <v>283</v>
      </c>
      <c r="I7" t="s">
        <v>285</v>
      </c>
      <c r="S7" t="b">
        <v>1</v>
      </c>
      <c r="T7" t="b">
        <v>0</v>
      </c>
      <c r="U7" t="b">
        <v>1</v>
      </c>
    </row>
    <row r="8" spans="1:21">
      <c r="A8" t="s">
        <v>500</v>
      </c>
      <c r="B8" t="s">
        <v>500</v>
      </c>
      <c r="C8" t="s">
        <v>493</v>
      </c>
      <c r="D8">
        <v>5</v>
      </c>
      <c r="E8" t="s">
        <v>283</v>
      </c>
      <c r="F8" t="s">
        <v>283</v>
      </c>
      <c r="G8" t="s">
        <v>283</v>
      </c>
      <c r="H8" t="s">
        <v>283</v>
      </c>
      <c r="I8" t="s">
        <v>285</v>
      </c>
      <c r="J8" t="s">
        <v>501</v>
      </c>
      <c r="K8" t="s">
        <v>501</v>
      </c>
      <c r="L8" t="s">
        <v>499</v>
      </c>
      <c r="M8">
        <v>5</v>
      </c>
      <c r="N8" t="s">
        <v>285</v>
      </c>
      <c r="O8" t="s">
        <v>12</v>
      </c>
      <c r="P8" t="s">
        <v>285</v>
      </c>
      <c r="Q8" t="s">
        <v>283</v>
      </c>
      <c r="R8" t="s">
        <v>283</v>
      </c>
      <c r="S8" t="b">
        <v>0</v>
      </c>
      <c r="T8" t="b">
        <v>0</v>
      </c>
      <c r="U8" t="b">
        <v>0</v>
      </c>
    </row>
    <row r="9" spans="1:21">
      <c r="A9" t="s">
        <v>502</v>
      </c>
      <c r="B9" t="s">
        <v>502</v>
      </c>
      <c r="C9" t="s">
        <v>493</v>
      </c>
      <c r="D9">
        <v>1</v>
      </c>
      <c r="E9" t="s">
        <v>283</v>
      </c>
      <c r="F9" t="s">
        <v>283</v>
      </c>
      <c r="G9" t="s">
        <v>283</v>
      </c>
      <c r="H9" t="s">
        <v>283</v>
      </c>
      <c r="I9" t="s">
        <v>285</v>
      </c>
      <c r="S9" t="b">
        <v>0</v>
      </c>
      <c r="T9" t="b">
        <v>0</v>
      </c>
      <c r="U9" t="b">
        <v>0</v>
      </c>
    </row>
    <row r="10" spans="1:21">
      <c r="A10" t="s">
        <v>503</v>
      </c>
      <c r="B10" t="s">
        <v>503</v>
      </c>
      <c r="C10" t="s">
        <v>493</v>
      </c>
      <c r="D10">
        <v>1</v>
      </c>
      <c r="E10" t="s">
        <v>283</v>
      </c>
      <c r="F10" t="s">
        <v>283</v>
      </c>
      <c r="G10" t="s">
        <v>283</v>
      </c>
      <c r="H10" t="s">
        <v>283</v>
      </c>
      <c r="I10" t="s">
        <v>285</v>
      </c>
      <c r="S10" t="b">
        <v>0</v>
      </c>
      <c r="T10" t="b">
        <v>0</v>
      </c>
      <c r="U10" t="b">
        <v>0</v>
      </c>
    </row>
    <row r="11" spans="1:21">
      <c r="A11" t="s">
        <v>504</v>
      </c>
      <c r="B11" t="s">
        <v>504</v>
      </c>
      <c r="C11" t="s">
        <v>493</v>
      </c>
      <c r="D11">
        <v>5</v>
      </c>
      <c r="E11" t="s">
        <v>283</v>
      </c>
      <c r="F11" t="s">
        <v>283</v>
      </c>
      <c r="G11" t="s">
        <v>285</v>
      </c>
      <c r="H11" t="s">
        <v>283</v>
      </c>
      <c r="I11" t="s">
        <v>285</v>
      </c>
      <c r="S11" t="b">
        <v>1</v>
      </c>
      <c r="T11" t="b">
        <v>0</v>
      </c>
      <c r="U11" t="b">
        <v>0</v>
      </c>
    </row>
    <row r="12" spans="1:21">
      <c r="A12" t="s">
        <v>11</v>
      </c>
      <c r="B12" t="s">
        <v>11</v>
      </c>
      <c r="C12" t="s">
        <v>499</v>
      </c>
      <c r="D12">
        <v>2</v>
      </c>
      <c r="E12" t="s">
        <v>285</v>
      </c>
      <c r="F12" t="s">
        <v>12</v>
      </c>
      <c r="G12" t="s">
        <v>285</v>
      </c>
      <c r="H12" t="s">
        <v>285</v>
      </c>
      <c r="I12" t="s">
        <v>283</v>
      </c>
      <c r="S12" t="b">
        <v>0</v>
      </c>
      <c r="T12" t="b">
        <v>0</v>
      </c>
      <c r="U12" t="b">
        <v>0</v>
      </c>
    </row>
    <row r="13" spans="1:21">
      <c r="A13" t="s">
        <v>12</v>
      </c>
      <c r="B13" t="s">
        <v>12</v>
      </c>
      <c r="C13" t="s">
        <v>499</v>
      </c>
      <c r="D13">
        <v>2</v>
      </c>
      <c r="E13" t="s">
        <v>285</v>
      </c>
      <c r="F13" t="s">
        <v>12</v>
      </c>
      <c r="G13" t="s">
        <v>285</v>
      </c>
      <c r="H13" t="s">
        <v>283</v>
      </c>
      <c r="I13" t="s">
        <v>283</v>
      </c>
      <c r="S13" t="b">
        <v>0</v>
      </c>
      <c r="T13" t="b">
        <v>0</v>
      </c>
      <c r="U13" t="b">
        <v>0</v>
      </c>
    </row>
    <row r="14" spans="1:21">
      <c r="A14" t="s">
        <v>13</v>
      </c>
      <c r="B14" t="s">
        <v>278</v>
      </c>
      <c r="C14" t="s">
        <v>499</v>
      </c>
      <c r="D14">
        <v>2</v>
      </c>
      <c r="E14" t="s">
        <v>285</v>
      </c>
      <c r="F14" t="s">
        <v>12</v>
      </c>
      <c r="G14" t="s">
        <v>285</v>
      </c>
      <c r="H14" t="s">
        <v>283</v>
      </c>
      <c r="I14" t="s">
        <v>283</v>
      </c>
      <c r="S14" t="b">
        <v>0</v>
      </c>
      <c r="T14" t="b">
        <v>0</v>
      </c>
      <c r="U14" t="b">
        <v>0</v>
      </c>
    </row>
    <row r="15" spans="1:21">
      <c r="A15" s="6" t="s">
        <v>505</v>
      </c>
      <c r="B15" s="6" t="s">
        <v>505</v>
      </c>
      <c r="C15" t="s">
        <v>493</v>
      </c>
      <c r="D15">
        <v>1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S15" t="b">
        <v>0</v>
      </c>
      <c r="T15" t="b">
        <v>0</v>
      </c>
      <c r="U15" t="b">
        <v>0</v>
      </c>
    </row>
    <row r="16" spans="1:21">
      <c r="A16" s="6" t="s">
        <v>506</v>
      </c>
      <c r="B16" s="6" t="s">
        <v>506</v>
      </c>
      <c r="C16" t="s">
        <v>493</v>
      </c>
      <c r="D16">
        <v>2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ignoredErrors>
    <ignoredError sqref="B15:B16 A15:A1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5" sqref="C15"/>
    </sheetView>
  </sheetViews>
  <sheetFormatPr defaultColWidth="9.140625" defaultRowHeight="15"/>
  <sheetData>
    <row r="1" spans="1:9">
      <c r="A1" t="s">
        <v>507</v>
      </c>
      <c r="B1" t="s">
        <v>508</v>
      </c>
      <c r="C1" t="s">
        <v>509</v>
      </c>
      <c r="D1" t="s">
        <v>510</v>
      </c>
      <c r="G1" t="s">
        <v>3</v>
      </c>
      <c r="H1" t="s">
        <v>2</v>
      </c>
      <c r="I1" t="s">
        <v>4</v>
      </c>
    </row>
    <row r="2" spans="1:9">
      <c r="A2" t="s">
        <v>511</v>
      </c>
      <c r="B2" t="s">
        <v>344</v>
      </c>
      <c r="G2" t="b">
        <v>0</v>
      </c>
      <c r="H2" t="b">
        <v>1</v>
      </c>
      <c r="I2" t="b">
        <v>0</v>
      </c>
    </row>
    <row r="3" spans="1:9">
      <c r="A3" t="s">
        <v>512</v>
      </c>
      <c r="B3" t="s">
        <v>344</v>
      </c>
      <c r="G3" t="b">
        <v>0</v>
      </c>
      <c r="H3" t="b">
        <v>0</v>
      </c>
      <c r="I3" t="b">
        <v>0</v>
      </c>
    </row>
    <row r="4" spans="1:9">
      <c r="A4" t="s">
        <v>513</v>
      </c>
      <c r="B4" t="s">
        <v>346</v>
      </c>
      <c r="G4" t="b">
        <v>0</v>
      </c>
      <c r="H4" t="b">
        <v>0</v>
      </c>
      <c r="I4" t="b">
        <v>0</v>
      </c>
    </row>
    <row r="5" spans="1:9">
      <c r="A5" t="s">
        <v>514</v>
      </c>
      <c r="B5" t="s">
        <v>344</v>
      </c>
      <c r="C5" t="s">
        <v>515</v>
      </c>
      <c r="D5" t="s">
        <v>344</v>
      </c>
      <c r="G5" t="b">
        <v>0</v>
      </c>
      <c r="H5" t="b">
        <v>0</v>
      </c>
      <c r="I5" t="b">
        <v>0</v>
      </c>
    </row>
    <row r="6" spans="1:9">
      <c r="A6" t="s">
        <v>516</v>
      </c>
      <c r="B6" t="s">
        <v>346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346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346</v>
      </c>
      <c r="G8" t="b">
        <v>0</v>
      </c>
      <c r="H8" t="b">
        <v>0</v>
      </c>
      <c r="I8" t="b">
        <v>0</v>
      </c>
    </row>
    <row r="9" spans="1:9">
      <c r="A9" t="s">
        <v>278</v>
      </c>
      <c r="B9" t="s">
        <v>346</v>
      </c>
      <c r="G9" t="b">
        <v>0</v>
      </c>
      <c r="H9" t="b">
        <v>0</v>
      </c>
      <c r="I9" t="b">
        <v>0</v>
      </c>
    </row>
    <row r="10" spans="1:9">
      <c r="A10" t="s">
        <v>517</v>
      </c>
      <c r="B10" t="s">
        <v>346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L11" sqref="L11"/>
    </sheetView>
  </sheetViews>
  <sheetFormatPr defaultColWidth="9.140625" defaultRowHeight="15"/>
  <cols>
    <col min="1" max="1" width="17.140625" customWidth="1"/>
    <col min="2" max="2" width="17.5703125" customWidth="1"/>
    <col min="3" max="3" width="11.7109375" customWidth="1"/>
  </cols>
  <sheetData>
    <row r="1" spans="1:6">
      <c r="A1" t="s">
        <v>518</v>
      </c>
      <c r="B1" t="s">
        <v>519</v>
      </c>
      <c r="C1" t="s">
        <v>520</v>
      </c>
      <c r="D1" t="s">
        <v>367</v>
      </c>
      <c r="E1" t="s">
        <v>368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521</v>
      </c>
      <c r="B7" s="3" t="s">
        <v>521</v>
      </c>
      <c r="C7" s="3" t="s">
        <v>521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522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523</v>
      </c>
      <c r="B4" t="s">
        <v>27</v>
      </c>
      <c r="E4" t="s">
        <v>524</v>
      </c>
    </row>
    <row r="5" spans="1:5">
      <c r="A5" t="s">
        <v>525</v>
      </c>
      <c r="B5" t="s">
        <v>27</v>
      </c>
      <c r="E5" t="s">
        <v>526</v>
      </c>
    </row>
    <row r="6" spans="1:5">
      <c r="A6" t="s">
        <v>527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530</v>
      </c>
      <c r="B9" t="s">
        <v>20</v>
      </c>
      <c r="D9" t="s">
        <v>531</v>
      </c>
      <c r="E9" t="s">
        <v>532</v>
      </c>
    </row>
    <row r="10" spans="1:5">
      <c r="A10" t="s">
        <v>533</v>
      </c>
      <c r="B10" t="s">
        <v>20</v>
      </c>
      <c r="D10" t="s">
        <v>534</v>
      </c>
      <c r="E10" t="s">
        <v>535</v>
      </c>
    </row>
    <row r="11" spans="1:5">
      <c r="A11" t="s">
        <v>533</v>
      </c>
      <c r="B11" t="s">
        <v>20</v>
      </c>
      <c r="D11" t="s">
        <v>536</v>
      </c>
      <c r="E11" t="s">
        <v>537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5" sqref="A15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538</v>
      </c>
      <c r="B4" t="s">
        <v>27</v>
      </c>
      <c r="E4" t="s">
        <v>524</v>
      </c>
    </row>
    <row r="5" spans="1:5">
      <c r="A5" t="s">
        <v>539</v>
      </c>
      <c r="B5" t="s">
        <v>27</v>
      </c>
      <c r="E5" t="s">
        <v>526</v>
      </c>
    </row>
    <row r="6" spans="1:5">
      <c r="A6" t="s">
        <v>540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541</v>
      </c>
      <c r="B9" t="s">
        <v>20</v>
      </c>
      <c r="D9" t="s">
        <v>542</v>
      </c>
      <c r="E9" t="s">
        <v>543</v>
      </c>
    </row>
    <row r="10" spans="1:5">
      <c r="A10" t="s">
        <v>544</v>
      </c>
      <c r="B10" t="s">
        <v>20</v>
      </c>
      <c r="D10" t="s">
        <v>545</v>
      </c>
      <c r="E10" t="s">
        <v>546</v>
      </c>
    </row>
    <row r="11" spans="1:5">
      <c r="A11" t="s">
        <v>547</v>
      </c>
      <c r="B11" t="s">
        <v>20</v>
      </c>
      <c r="D11" t="s">
        <v>548</v>
      </c>
      <c r="E11" t="s">
        <v>549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2" sqref="D12"/>
    </sheetView>
  </sheetViews>
  <sheetFormatPr defaultColWidth="9.140625" defaultRowHeight="15"/>
  <cols>
    <col min="1" max="1" width="32.5703125" customWidth="1"/>
    <col min="4" max="5" width="14.85546875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550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538</v>
      </c>
      <c r="B4" t="s">
        <v>27</v>
      </c>
      <c r="E4" t="s">
        <v>524</v>
      </c>
    </row>
    <row r="5" spans="1:5">
      <c r="A5" t="s">
        <v>539</v>
      </c>
      <c r="B5" t="s">
        <v>27</v>
      </c>
      <c r="E5" t="s">
        <v>526</v>
      </c>
    </row>
    <row r="6" spans="1:5">
      <c r="A6" t="s">
        <v>540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541</v>
      </c>
      <c r="B9" t="s">
        <v>20</v>
      </c>
      <c r="D9" t="s">
        <v>542</v>
      </c>
      <c r="E9" t="s">
        <v>543</v>
      </c>
    </row>
    <row r="10" spans="1:5">
      <c r="A10" t="s">
        <v>544</v>
      </c>
      <c r="B10" t="s">
        <v>20</v>
      </c>
      <c r="D10" t="s">
        <v>545</v>
      </c>
      <c r="E10" t="s">
        <v>546</v>
      </c>
    </row>
    <row r="11" spans="1:5">
      <c r="A11" t="s">
        <v>547</v>
      </c>
      <c r="B11" t="s">
        <v>20</v>
      </c>
      <c r="D11" t="s">
        <v>548</v>
      </c>
      <c r="E11" t="s">
        <v>549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6" sqref="D6"/>
    </sheetView>
  </sheetViews>
  <sheetFormatPr defaultColWidth="9.140625" defaultRowHeight="15"/>
  <sheetData>
    <row r="1" spans="1:1">
      <c r="A1" t="s">
        <v>551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"/>
    </sheetView>
  </sheetViews>
  <sheetFormatPr defaultColWidth="9.140625" defaultRowHeight="15"/>
  <sheetData>
    <row r="1" spans="1:4">
      <c r="A1" t="s">
        <v>552</v>
      </c>
      <c r="B1" t="s">
        <v>553</v>
      </c>
      <c r="C1" t="s">
        <v>554</v>
      </c>
      <c r="D1" t="s">
        <v>555</v>
      </c>
    </row>
    <row r="2" spans="1:4">
      <c r="A2" t="s">
        <v>213</v>
      </c>
      <c r="B2" t="s">
        <v>213</v>
      </c>
      <c r="C2" t="s">
        <v>231</v>
      </c>
      <c r="D2" t="s">
        <v>231</v>
      </c>
    </row>
    <row r="3" spans="1:4">
      <c r="A3" t="s">
        <v>217</v>
      </c>
      <c r="B3" t="s">
        <v>217</v>
      </c>
      <c r="C3" t="s">
        <v>556</v>
      </c>
      <c r="D3" t="s">
        <v>213</v>
      </c>
    </row>
    <row r="4" spans="1:4">
      <c r="A4" t="s">
        <v>219</v>
      </c>
      <c r="B4" t="s">
        <v>219</v>
      </c>
      <c r="C4" t="s">
        <v>227</v>
      </c>
      <c r="D4" t="s">
        <v>557</v>
      </c>
    </row>
    <row r="5" spans="1:4">
      <c r="A5" t="s">
        <v>223</v>
      </c>
      <c r="B5" t="s">
        <v>221</v>
      </c>
      <c r="C5" t="s">
        <v>223</v>
      </c>
      <c r="D5" t="s">
        <v>221</v>
      </c>
    </row>
    <row r="6" spans="1:4">
      <c r="A6" t="s">
        <v>221</v>
      </c>
      <c r="B6" t="s">
        <v>223</v>
      </c>
      <c r="C6" t="s">
        <v>221</v>
      </c>
      <c r="D6" t="s">
        <v>223</v>
      </c>
    </row>
    <row r="7" spans="1:4">
      <c r="A7" t="s">
        <v>227</v>
      </c>
      <c r="C7" t="s">
        <v>557</v>
      </c>
      <c r="D7" t="s">
        <v>227</v>
      </c>
    </row>
    <row r="8" spans="1:4">
      <c r="A8" t="s">
        <v>557</v>
      </c>
      <c r="B8" t="s">
        <v>227</v>
      </c>
    </row>
    <row r="9" spans="1:4">
      <c r="B9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ordering-scenarios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Adrian</cp:lastModifiedBy>
  <dcterms:created xsi:type="dcterms:W3CDTF">2024-04-17T06:18:00Z</dcterms:created>
  <dcterms:modified xsi:type="dcterms:W3CDTF">2024-07-03T09:10:03Z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