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4ST210_Statistika_pro_finance\_13_cviceni_\"/>
    </mc:Choice>
  </mc:AlternateContent>
  <bookViews>
    <workbookView xWindow="0" yWindow="0" windowWidth="19200" windowHeight="6945" tabRatio="791"/>
  </bookViews>
  <sheets>
    <sheet name="HDP_sezonnost" sheetId="6" r:id="rId1"/>
    <sheet name="dve_prodejny" sheetId="7" r:id="rId2"/>
    <sheet name="pet_druhu_zbozi" sheetId="8" r:id="rId3"/>
    <sheet name="bazicke_a_retezove_indexy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 l="1"/>
  <c r="D4" i="9"/>
  <c r="E4" i="9"/>
  <c r="F4" i="9"/>
  <c r="G4" i="9"/>
  <c r="B3" i="9"/>
  <c r="D3" i="9"/>
  <c r="C3" i="9"/>
  <c r="E3" i="9"/>
  <c r="F3" i="9"/>
  <c r="G3" i="9"/>
  <c r="H15" i="8"/>
  <c r="H14" i="8"/>
  <c r="H13" i="8"/>
  <c r="H12" i="8"/>
  <c r="H11" i="8"/>
  <c r="H10" i="8"/>
  <c r="G8" i="8"/>
  <c r="H8" i="8"/>
  <c r="I8" i="8"/>
  <c r="J8" i="8"/>
  <c r="J4" i="8"/>
  <c r="J5" i="8"/>
  <c r="J6" i="8"/>
  <c r="J7" i="8"/>
  <c r="J3" i="8"/>
  <c r="I4" i="8"/>
  <c r="I5" i="8"/>
  <c r="I6" i="8"/>
  <c r="I7" i="8"/>
  <c r="I3" i="8"/>
  <c r="G4" i="8"/>
  <c r="H4" i="8"/>
  <c r="G5" i="8"/>
  <c r="H5" i="8"/>
  <c r="G6" i="8"/>
  <c r="H6" i="8"/>
  <c r="G7" i="8"/>
  <c r="H7" i="8"/>
  <c r="H3" i="8"/>
  <c r="G3" i="8"/>
  <c r="G7" i="7"/>
  <c r="G6" i="7"/>
  <c r="G3" i="7"/>
  <c r="G4" i="7"/>
  <c r="H4" i="7"/>
  <c r="H3" i="7"/>
  <c r="H23" i="6"/>
  <c r="H24" i="6"/>
  <c r="H25" i="6"/>
  <c r="H22" i="6"/>
  <c r="E22" i="6"/>
  <c r="F22" i="6"/>
  <c r="G22" i="6"/>
  <c r="E23" i="6"/>
  <c r="F23" i="6"/>
  <c r="G23" i="6"/>
  <c r="E24" i="6"/>
  <c r="F24" i="6"/>
  <c r="G24" i="6"/>
  <c r="E25" i="6"/>
  <c r="F25" i="6"/>
  <c r="G25" i="6"/>
  <c r="D22" i="6"/>
  <c r="D23" i="6"/>
  <c r="D24" i="6"/>
  <c r="D25" i="6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  <c r="E3" i="6" l="1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F2" i="6"/>
  <c r="E2" i="6"/>
  <c r="G2" i="6"/>
</calcChain>
</file>

<file path=xl/sharedStrings.xml><?xml version="1.0" encoding="utf-8"?>
<sst xmlns="http://schemas.openxmlformats.org/spreadsheetml/2006/main" count="110" uniqueCount="75">
  <si>
    <t>Rok</t>
  </si>
  <si>
    <t>t</t>
  </si>
  <si>
    <t>čtvrtletí</t>
  </si>
  <si>
    <t>HDP</t>
  </si>
  <si>
    <t>D2</t>
  </si>
  <si>
    <t>D3</t>
  </si>
  <si>
    <t>Q1</t>
  </si>
  <si>
    <t>Q2</t>
  </si>
  <si>
    <t>Q3</t>
  </si>
  <si>
    <t>Q4</t>
  </si>
  <si>
    <t>D1</t>
  </si>
  <si>
    <t>Cena</t>
  </si>
  <si>
    <t>Množství</t>
  </si>
  <si>
    <t>leden</t>
  </si>
  <si>
    <t>únor</t>
  </si>
  <si>
    <t>A</t>
  </si>
  <si>
    <t>B</t>
  </si>
  <si>
    <t>prodejna</t>
  </si>
  <si>
    <t>cena</t>
  </si>
  <si>
    <t>množství</t>
  </si>
  <si>
    <t>první</t>
  </si>
  <si>
    <t>druhá</t>
  </si>
  <si>
    <t>C</t>
  </si>
  <si>
    <t>D</t>
  </si>
  <si>
    <t>E</t>
  </si>
  <si>
    <t>březen</t>
  </si>
  <si>
    <t>červen</t>
  </si>
  <si>
    <t>zboží</t>
  </si>
  <si>
    <t>rok</t>
  </si>
  <si>
    <t>t^2</t>
  </si>
  <si>
    <t>VÝSLEDEK</t>
  </si>
  <si>
    <t>Regresní statistika</t>
  </si>
  <si>
    <t>Násobné R</t>
  </si>
  <si>
    <t>Hodnota spolehlivosti R</t>
  </si>
  <si>
    <t>Nastavená hodnota spolehlivosti R</t>
  </si>
  <si>
    <t>Chyba stř. hodnoty</t>
  </si>
  <si>
    <t>Pozorování</t>
  </si>
  <si>
    <t>ANOVA</t>
  </si>
  <si>
    <t>Regrese</t>
  </si>
  <si>
    <t>Rezidua</t>
  </si>
  <si>
    <t>Celkem</t>
  </si>
  <si>
    <t>Hranice</t>
  </si>
  <si>
    <t>Rozdíl</t>
  </si>
  <si>
    <t>SS</t>
  </si>
  <si>
    <t>MS</t>
  </si>
  <si>
    <t>F</t>
  </si>
  <si>
    <t>Významnost F</t>
  </si>
  <si>
    <t>Koeficienty</t>
  </si>
  <si>
    <t>t Stat</t>
  </si>
  <si>
    <t>Hodnota P</t>
  </si>
  <si>
    <t>Dolní 95%</t>
  </si>
  <si>
    <t>Horní 95%</t>
  </si>
  <si>
    <t>Dolní 95,0%</t>
  </si>
  <si>
    <t>Horní 95,0%</t>
  </si>
  <si>
    <t>REZIDUA</t>
  </si>
  <si>
    <t>Očekávané HDP</t>
  </si>
  <si>
    <t>Normovaná rezidua</t>
  </si>
  <si>
    <t>tržby</t>
  </si>
  <si>
    <t>I_q</t>
  </si>
  <si>
    <t>I_Q</t>
  </si>
  <si>
    <t>tržba</t>
  </si>
  <si>
    <t>p_0 q_0</t>
  </si>
  <si>
    <t>p_1 q_1</t>
  </si>
  <si>
    <t>suma =</t>
  </si>
  <si>
    <t>p_1 q_0</t>
  </si>
  <si>
    <t>p_0 q_1</t>
  </si>
  <si>
    <t>I_p^(L) =</t>
  </si>
  <si>
    <t>I_q^(L) =</t>
  </si>
  <si>
    <t>I_p^(P) =</t>
  </si>
  <si>
    <t>I_q^(P) =</t>
  </si>
  <si>
    <t>I_p^(F) =</t>
  </si>
  <si>
    <t xml:space="preserve">I_q^(F) = </t>
  </si>
  <si>
    <t>bazické indexy</t>
  </si>
  <si>
    <t>řetězové indexy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</si>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</sst>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  <xf numFmtId="0" fontId="0" fillId="0" borderId="1" xfId="0" applyBorder="1"/>
    <xf numFmtId="0" fontId="0" fillId="0" borderId="5" xfId="0" applyFill="1" applyBorder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t Graf s rezidui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HDP_sezonnost!$C$2:$C$21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HDP_sezonnost!$L$30:$L$49</c:f>
              <c:numCache>
                <c:formatCode>General</c:formatCode>
                <c:ptCount val="20"/>
                <c:pt idx="0">
                  <c:v>5495.1401459854096</c:v>
                </c:pt>
                <c:pt idx="1">
                  <c:v>-1606.4284671532223</c:v>
                </c:pt>
                <c:pt idx="2">
                  <c:v>-501.59708029206377</c:v>
                </c:pt>
                <c:pt idx="3">
                  <c:v>221.83430656942073</c:v>
                </c:pt>
                <c:pt idx="4">
                  <c:v>-2756.4671532845823</c:v>
                </c:pt>
                <c:pt idx="5">
                  <c:v>-3563.3514598539332</c:v>
                </c:pt>
                <c:pt idx="6">
                  <c:v>-5176.8357664233772</c:v>
                </c:pt>
                <c:pt idx="7">
                  <c:v>-5574.7200729926117</c:v>
                </c:pt>
                <c:pt idx="8">
                  <c:v>3330.6627737226663</c:v>
                </c:pt>
                <c:pt idx="9">
                  <c:v>4977.4627737225965</c:v>
                </c:pt>
                <c:pt idx="10">
                  <c:v>6604.6627737226663</c:v>
                </c:pt>
                <c:pt idx="11">
                  <c:v>2682.4627737225965</c:v>
                </c:pt>
                <c:pt idx="12">
                  <c:v>1397.5299270073883</c:v>
                </c:pt>
                <c:pt idx="13">
                  <c:v>1436.0142335765995</c:v>
                </c:pt>
                <c:pt idx="14">
                  <c:v>-1672.1014598539332</c:v>
                </c:pt>
                <c:pt idx="15">
                  <c:v>426.38284671539441</c:v>
                </c:pt>
                <c:pt idx="16">
                  <c:v>-7466.8656934305327</c:v>
                </c:pt>
                <c:pt idx="17">
                  <c:v>-1243.6970802919241</c:v>
                </c:pt>
                <c:pt idx="18">
                  <c:v>745.87153284659144</c:v>
                </c:pt>
                <c:pt idx="19">
                  <c:v>2244.0401459854329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7-473C-8F8F-6F654969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06160"/>
        <c:axId val="239043632"/>
      </c:scatterChart>
      <c:valAx>
        <c:axId val="18950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043632"/>
        <c:crosses val="autoZero"/>
        <c:crossBetween val="midCat"/>
      </c:valAx>
      <c:valAx>
        <c:axId val="23904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Rezidua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50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D3 Graf porovnání hodnot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HDP</c:v>
          </c:tx>
          <c:spPr>
            <a:ln w="19050">
              <a:noFill/>
            </a:ln>
          </c:spPr>
          <c:xVal>
            <c:numRef>
              <c:f>HDP_sezonnost!$G$2:$G$21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HDP_sezonnost!$H$2:$H$21</c:f>
              <c:numCache>
                <c:formatCode>#,##0</c:formatCode>
                <c:ptCount val="20"/>
                <c:pt idx="0">
                  <c:v>576665</c:v>
                </c:pt>
                <c:pt idx="1">
                  <c:v>630141</c:v>
                </c:pt>
                <c:pt idx="2">
                  <c:v>621004</c:v>
                </c:pt>
                <c:pt idx="3">
                  <c:v>636622</c:v>
                </c:pt>
                <c:pt idx="4">
                  <c:v>598385</c:v>
                </c:pt>
                <c:pt idx="5">
                  <c:v>660401</c:v>
                </c:pt>
                <c:pt idx="6">
                  <c:v>650791</c:v>
                </c:pt>
                <c:pt idx="7">
                  <c:v>667533</c:v>
                </c:pt>
                <c:pt idx="8">
                  <c:v>643425</c:v>
                </c:pt>
                <c:pt idx="9">
                  <c:v>710140</c:v>
                </c:pt>
                <c:pt idx="10">
                  <c:v>706016</c:v>
                </c:pt>
                <c:pt idx="11">
                  <c:v>721479</c:v>
                </c:pt>
                <c:pt idx="12">
                  <c:v>689426</c:v>
                </c:pt>
                <c:pt idx="13">
                  <c:v>756778</c:v>
                </c:pt>
                <c:pt idx="14">
                  <c:v>750164</c:v>
                </c:pt>
                <c:pt idx="15">
                  <c:v>773893</c:v>
                </c:pt>
                <c:pt idx="16">
                  <c:v>737477</c:v>
                </c:pt>
                <c:pt idx="17">
                  <c:v>813259</c:v>
                </c:pt>
                <c:pt idx="18">
                  <c:v>813988</c:v>
                </c:pt>
                <c:pt idx="19">
                  <c:v>839362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1-4D30-8591-C06D0385C4F9}"/>
            </c:ext>
          </c:extLst>
        </c:ser>
        <c:ser>
          <c:idx val="1"/>
          <c:order val="1"/>
          <c:tx>
            <c:v>Očekávané HDP</c:v>
          </c:tx>
          <c:spPr>
            <a:ln w="19050">
              <a:noFill/>
            </a:ln>
          </c:spPr>
          <c:xVal>
            <c:numRef>
              <c:f>HDP_sezonnost!$G$2:$G$21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HDP_sezonnost!$K$30:$K$49</c:f>
              <c:numCache>
                <c:formatCode>General</c:formatCode>
                <c:ptCount val="20"/>
                <c:pt idx="0">
                  <c:v>571169.85985401459</c:v>
                </c:pt>
                <c:pt idx="1">
                  <c:v>631747.42846715322</c:v>
                </c:pt>
                <c:pt idx="2">
                  <c:v>621505.59708029206</c:v>
                </c:pt>
                <c:pt idx="3">
                  <c:v>636400.16569343058</c:v>
                </c:pt>
                <c:pt idx="4">
                  <c:v>601141.46715328458</c:v>
                </c:pt>
                <c:pt idx="5">
                  <c:v>663964.35145985393</c:v>
                </c:pt>
                <c:pt idx="6">
                  <c:v>655967.83576642338</c:v>
                </c:pt>
                <c:pt idx="7">
                  <c:v>673107.72007299261</c:v>
                </c:pt>
                <c:pt idx="8">
                  <c:v>640094.33722627733</c:v>
                </c:pt>
                <c:pt idx="9">
                  <c:v>705162.5372262774</c:v>
                </c:pt>
                <c:pt idx="10">
                  <c:v>699411.33722627733</c:v>
                </c:pt>
                <c:pt idx="11">
                  <c:v>718796.5372262774</c:v>
                </c:pt>
                <c:pt idx="12">
                  <c:v>688028.47007299261</c:v>
                </c:pt>
                <c:pt idx="13">
                  <c:v>755341.9857664234</c:v>
                </c:pt>
                <c:pt idx="14">
                  <c:v>751836.10145985393</c:v>
                </c:pt>
                <c:pt idx="15">
                  <c:v>773466.61715328461</c:v>
                </c:pt>
                <c:pt idx="16">
                  <c:v>744943.86569343053</c:v>
                </c:pt>
                <c:pt idx="17">
                  <c:v>814502.69708029192</c:v>
                </c:pt>
                <c:pt idx="18">
                  <c:v>813242.12846715341</c:v>
                </c:pt>
                <c:pt idx="19">
                  <c:v>837117.95985401457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D1-4D30-8591-C06D0385C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16560"/>
        <c:axId val="312817392"/>
      </c:scatterChart>
      <c:valAx>
        <c:axId val="31281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D3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817392"/>
        <c:crosses val="autoZero"/>
        <c:crossBetween val="midCat"/>
      </c:valAx>
      <c:valAx>
        <c:axId val="31281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HDP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312816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t^2 Graf s rezidui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HDP_sezonnost!$D$2:$D$21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HDP_sezonnost!$L$30:$L$49</c:f>
              <c:numCache>
                <c:formatCode>General</c:formatCode>
                <c:ptCount val="20"/>
                <c:pt idx="0">
                  <c:v>5495.1401459854096</c:v>
                </c:pt>
                <c:pt idx="1">
                  <c:v>-1606.4284671532223</c:v>
                </c:pt>
                <c:pt idx="2">
                  <c:v>-501.59708029206377</c:v>
                </c:pt>
                <c:pt idx="3">
                  <c:v>221.83430656942073</c:v>
                </c:pt>
                <c:pt idx="4">
                  <c:v>-2756.4671532845823</c:v>
                </c:pt>
                <c:pt idx="5">
                  <c:v>-3563.3514598539332</c:v>
                </c:pt>
                <c:pt idx="6">
                  <c:v>-5176.8357664233772</c:v>
                </c:pt>
                <c:pt idx="7">
                  <c:v>-5574.7200729926117</c:v>
                </c:pt>
                <c:pt idx="8">
                  <c:v>3330.6627737226663</c:v>
                </c:pt>
                <c:pt idx="9">
                  <c:v>4977.4627737225965</c:v>
                </c:pt>
                <c:pt idx="10">
                  <c:v>6604.6627737226663</c:v>
                </c:pt>
                <c:pt idx="11">
                  <c:v>2682.4627737225965</c:v>
                </c:pt>
                <c:pt idx="12">
                  <c:v>1397.5299270073883</c:v>
                </c:pt>
                <c:pt idx="13">
                  <c:v>1436.0142335765995</c:v>
                </c:pt>
                <c:pt idx="14">
                  <c:v>-1672.1014598539332</c:v>
                </c:pt>
                <c:pt idx="15">
                  <c:v>426.38284671539441</c:v>
                </c:pt>
                <c:pt idx="16">
                  <c:v>-7466.8656934305327</c:v>
                </c:pt>
                <c:pt idx="17">
                  <c:v>-1243.6970802919241</c:v>
                </c:pt>
                <c:pt idx="18">
                  <c:v>745.87153284659144</c:v>
                </c:pt>
                <c:pt idx="19">
                  <c:v>2244.0401459854329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E-4DBE-AC02-8295950A1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52736"/>
        <c:axId val="237353984"/>
      </c:scatterChart>
      <c:valAx>
        <c:axId val="23735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353984"/>
        <c:crosses val="autoZero"/>
        <c:crossBetween val="midCat"/>
      </c:valAx>
      <c:valAx>
        <c:axId val="23735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Rezidua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35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D1 Graf s rezidui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HDP_sezonnost!$E$2:$E$21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HDP_sezonnost!$L$30:$L$49</c:f>
              <c:numCache>
                <c:formatCode>General</c:formatCode>
                <c:ptCount val="20"/>
                <c:pt idx="0">
                  <c:v>5495.1401459854096</c:v>
                </c:pt>
                <c:pt idx="1">
                  <c:v>-1606.4284671532223</c:v>
                </c:pt>
                <c:pt idx="2">
                  <c:v>-501.59708029206377</c:v>
                </c:pt>
                <c:pt idx="3">
                  <c:v>221.83430656942073</c:v>
                </c:pt>
                <c:pt idx="4">
                  <c:v>-2756.4671532845823</c:v>
                </c:pt>
                <c:pt idx="5">
                  <c:v>-3563.3514598539332</c:v>
                </c:pt>
                <c:pt idx="6">
                  <c:v>-5176.8357664233772</c:v>
                </c:pt>
                <c:pt idx="7">
                  <c:v>-5574.7200729926117</c:v>
                </c:pt>
                <c:pt idx="8">
                  <c:v>3330.6627737226663</c:v>
                </c:pt>
                <c:pt idx="9">
                  <c:v>4977.4627737225965</c:v>
                </c:pt>
                <c:pt idx="10">
                  <c:v>6604.6627737226663</c:v>
                </c:pt>
                <c:pt idx="11">
                  <c:v>2682.4627737225965</c:v>
                </c:pt>
                <c:pt idx="12">
                  <c:v>1397.5299270073883</c:v>
                </c:pt>
                <c:pt idx="13">
                  <c:v>1436.0142335765995</c:v>
                </c:pt>
                <c:pt idx="14">
                  <c:v>-1672.1014598539332</c:v>
                </c:pt>
                <c:pt idx="15">
                  <c:v>426.38284671539441</c:v>
                </c:pt>
                <c:pt idx="16">
                  <c:v>-7466.8656934305327</c:v>
                </c:pt>
                <c:pt idx="17">
                  <c:v>-1243.6970802919241</c:v>
                </c:pt>
                <c:pt idx="18">
                  <c:v>745.87153284659144</c:v>
                </c:pt>
                <c:pt idx="19">
                  <c:v>2244.0401459854329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4D-4013-81B7-006DE0F9C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54816"/>
        <c:axId val="237352736"/>
      </c:scatterChart>
      <c:valAx>
        <c:axId val="2373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D1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352736"/>
        <c:crosses val="autoZero"/>
        <c:crossBetween val="midCat"/>
      </c:valAx>
      <c:valAx>
        <c:axId val="23735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Rezidua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35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D2 Graf s rezidui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HDP_sezonnost!$F$2:$F$21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HDP_sezonnost!$L$30:$L$49</c:f>
              <c:numCache>
                <c:formatCode>General</c:formatCode>
                <c:ptCount val="20"/>
                <c:pt idx="0">
                  <c:v>5495.1401459854096</c:v>
                </c:pt>
                <c:pt idx="1">
                  <c:v>-1606.4284671532223</c:v>
                </c:pt>
                <c:pt idx="2">
                  <c:v>-501.59708029206377</c:v>
                </c:pt>
                <c:pt idx="3">
                  <c:v>221.83430656942073</c:v>
                </c:pt>
                <c:pt idx="4">
                  <c:v>-2756.4671532845823</c:v>
                </c:pt>
                <c:pt idx="5">
                  <c:v>-3563.3514598539332</c:v>
                </c:pt>
                <c:pt idx="6">
                  <c:v>-5176.8357664233772</c:v>
                </c:pt>
                <c:pt idx="7">
                  <c:v>-5574.7200729926117</c:v>
                </c:pt>
                <c:pt idx="8">
                  <c:v>3330.6627737226663</c:v>
                </c:pt>
                <c:pt idx="9">
                  <c:v>4977.4627737225965</c:v>
                </c:pt>
                <c:pt idx="10">
                  <c:v>6604.6627737226663</c:v>
                </c:pt>
                <c:pt idx="11">
                  <c:v>2682.4627737225965</c:v>
                </c:pt>
                <c:pt idx="12">
                  <c:v>1397.5299270073883</c:v>
                </c:pt>
                <c:pt idx="13">
                  <c:v>1436.0142335765995</c:v>
                </c:pt>
                <c:pt idx="14">
                  <c:v>-1672.1014598539332</c:v>
                </c:pt>
                <c:pt idx="15">
                  <c:v>426.38284671539441</c:v>
                </c:pt>
                <c:pt idx="16">
                  <c:v>-7466.8656934305327</c:v>
                </c:pt>
                <c:pt idx="17">
                  <c:v>-1243.6970802919241</c:v>
                </c:pt>
                <c:pt idx="18">
                  <c:v>745.87153284659144</c:v>
                </c:pt>
                <c:pt idx="19">
                  <c:v>2244.0401459854329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7-4626-B7BF-4EEB469E7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55232"/>
        <c:axId val="237354816"/>
      </c:scatterChart>
      <c:valAx>
        <c:axId val="2373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D2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354816"/>
        <c:crosses val="autoZero"/>
        <c:crossBetween val="midCat"/>
      </c:valAx>
      <c:valAx>
        <c:axId val="23735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Rezidua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35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D3 Graf s rezidui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HDP_sezonnost!$G$2:$G$21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HDP_sezonnost!$L$30:$L$49</c:f>
              <c:numCache>
                <c:formatCode>General</c:formatCode>
                <c:ptCount val="20"/>
                <c:pt idx="0">
                  <c:v>5495.1401459854096</c:v>
                </c:pt>
                <c:pt idx="1">
                  <c:v>-1606.4284671532223</c:v>
                </c:pt>
                <c:pt idx="2">
                  <c:v>-501.59708029206377</c:v>
                </c:pt>
                <c:pt idx="3">
                  <c:v>221.83430656942073</c:v>
                </c:pt>
                <c:pt idx="4">
                  <c:v>-2756.4671532845823</c:v>
                </c:pt>
                <c:pt idx="5">
                  <c:v>-3563.3514598539332</c:v>
                </c:pt>
                <c:pt idx="6">
                  <c:v>-5176.8357664233772</c:v>
                </c:pt>
                <c:pt idx="7">
                  <c:v>-5574.7200729926117</c:v>
                </c:pt>
                <c:pt idx="8">
                  <c:v>3330.6627737226663</c:v>
                </c:pt>
                <c:pt idx="9">
                  <c:v>4977.4627737225965</c:v>
                </c:pt>
                <c:pt idx="10">
                  <c:v>6604.6627737226663</c:v>
                </c:pt>
                <c:pt idx="11">
                  <c:v>2682.4627737225965</c:v>
                </c:pt>
                <c:pt idx="12">
                  <c:v>1397.5299270073883</c:v>
                </c:pt>
                <c:pt idx="13">
                  <c:v>1436.0142335765995</c:v>
                </c:pt>
                <c:pt idx="14">
                  <c:v>-1672.1014598539332</c:v>
                </c:pt>
                <c:pt idx="15">
                  <c:v>426.38284671539441</c:v>
                </c:pt>
                <c:pt idx="16">
                  <c:v>-7466.8656934305327</c:v>
                </c:pt>
                <c:pt idx="17">
                  <c:v>-1243.6970802919241</c:v>
                </c:pt>
                <c:pt idx="18">
                  <c:v>745.87153284659144</c:v>
                </c:pt>
                <c:pt idx="19">
                  <c:v>2244.0401459854329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0-4DC6-91EE-D79D5020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67920"/>
        <c:axId val="312669168"/>
      </c:scatterChart>
      <c:valAx>
        <c:axId val="31266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D3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669168"/>
        <c:crosses val="autoZero"/>
        <c:crossBetween val="midCat"/>
      </c:valAx>
      <c:valAx>
        <c:axId val="31266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Rezidua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66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t Graf porovnání hodnot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HDP</c:v>
          </c:tx>
          <c:spPr>
            <a:ln w="19050">
              <a:noFill/>
            </a:ln>
          </c:spPr>
          <c:xVal>
            <c:numRef>
              <c:f>HDP_sezonnost!$C$2:$C$21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HDP_sezonnost!$H$2:$H$21</c:f>
              <c:numCache>
                <c:formatCode>#,##0</c:formatCode>
                <c:ptCount val="20"/>
                <c:pt idx="0">
                  <c:v>576665</c:v>
                </c:pt>
                <c:pt idx="1">
                  <c:v>630141</c:v>
                </c:pt>
                <c:pt idx="2">
                  <c:v>621004</c:v>
                </c:pt>
                <c:pt idx="3">
                  <c:v>636622</c:v>
                </c:pt>
                <c:pt idx="4">
                  <c:v>598385</c:v>
                </c:pt>
                <c:pt idx="5">
                  <c:v>660401</c:v>
                </c:pt>
                <c:pt idx="6">
                  <c:v>650791</c:v>
                </c:pt>
                <c:pt idx="7">
                  <c:v>667533</c:v>
                </c:pt>
                <c:pt idx="8">
                  <c:v>643425</c:v>
                </c:pt>
                <c:pt idx="9">
                  <c:v>710140</c:v>
                </c:pt>
                <c:pt idx="10">
                  <c:v>706016</c:v>
                </c:pt>
                <c:pt idx="11">
                  <c:v>721479</c:v>
                </c:pt>
                <c:pt idx="12">
                  <c:v>689426</c:v>
                </c:pt>
                <c:pt idx="13">
                  <c:v>756778</c:v>
                </c:pt>
                <c:pt idx="14">
                  <c:v>750164</c:v>
                </c:pt>
                <c:pt idx="15">
                  <c:v>773893</c:v>
                </c:pt>
                <c:pt idx="16">
                  <c:v>737477</c:v>
                </c:pt>
                <c:pt idx="17">
                  <c:v>813259</c:v>
                </c:pt>
                <c:pt idx="18">
                  <c:v>813988</c:v>
                </c:pt>
                <c:pt idx="19">
                  <c:v>839362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3-4E02-B996-ACF1D7883EBD}"/>
            </c:ext>
          </c:extLst>
        </c:ser>
        <c:ser>
          <c:idx val="1"/>
          <c:order val="1"/>
          <c:tx>
            <c:v>Očekávané HDP</c:v>
          </c:tx>
          <c:spPr>
            <a:ln w="19050">
              <a:noFill/>
            </a:ln>
          </c:spPr>
          <c:xVal>
            <c:numRef>
              <c:f>HDP_sezonnost!$C$2:$C$21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HDP_sezonnost!$K$30:$K$49</c:f>
              <c:numCache>
                <c:formatCode>General</c:formatCode>
                <c:ptCount val="20"/>
                <c:pt idx="0">
                  <c:v>571169.85985401459</c:v>
                </c:pt>
                <c:pt idx="1">
                  <c:v>631747.42846715322</c:v>
                </c:pt>
                <c:pt idx="2">
                  <c:v>621505.59708029206</c:v>
                </c:pt>
                <c:pt idx="3">
                  <c:v>636400.16569343058</c:v>
                </c:pt>
                <c:pt idx="4">
                  <c:v>601141.46715328458</c:v>
                </c:pt>
                <c:pt idx="5">
                  <c:v>663964.35145985393</c:v>
                </c:pt>
                <c:pt idx="6">
                  <c:v>655967.83576642338</c:v>
                </c:pt>
                <c:pt idx="7">
                  <c:v>673107.72007299261</c:v>
                </c:pt>
                <c:pt idx="8">
                  <c:v>640094.33722627733</c:v>
                </c:pt>
                <c:pt idx="9">
                  <c:v>705162.5372262774</c:v>
                </c:pt>
                <c:pt idx="10">
                  <c:v>699411.33722627733</c:v>
                </c:pt>
                <c:pt idx="11">
                  <c:v>718796.5372262774</c:v>
                </c:pt>
                <c:pt idx="12">
                  <c:v>688028.47007299261</c:v>
                </c:pt>
                <c:pt idx="13">
                  <c:v>755341.9857664234</c:v>
                </c:pt>
                <c:pt idx="14">
                  <c:v>751836.10145985393</c:v>
                </c:pt>
                <c:pt idx="15">
                  <c:v>773466.61715328461</c:v>
                </c:pt>
                <c:pt idx="16">
                  <c:v>744943.86569343053</c:v>
                </c:pt>
                <c:pt idx="17">
                  <c:v>814502.69708029192</c:v>
                </c:pt>
                <c:pt idx="18">
                  <c:v>813242.12846715341</c:v>
                </c:pt>
                <c:pt idx="19">
                  <c:v>837117.95985401457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E3-4E02-B996-ACF1D788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70000"/>
        <c:axId val="312667920"/>
      </c:scatterChart>
      <c:valAx>
        <c:axId val="31267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667920"/>
        <c:crosses val="autoZero"/>
        <c:crossBetween val="midCat"/>
      </c:valAx>
      <c:valAx>
        <c:axId val="31266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HDP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31267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t^2 Graf porovnání hodnot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HDP</c:v>
          </c:tx>
          <c:spPr>
            <a:ln w="19050">
              <a:noFill/>
            </a:ln>
          </c:spPr>
          <c:xVal>
            <c:numRef>
              <c:f>HDP_sezonnost!$D$2:$D$21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HDP_sezonnost!$H$2:$H$21</c:f>
              <c:numCache>
                <c:formatCode>#,##0</c:formatCode>
                <c:ptCount val="20"/>
                <c:pt idx="0">
                  <c:v>576665</c:v>
                </c:pt>
                <c:pt idx="1">
                  <c:v>630141</c:v>
                </c:pt>
                <c:pt idx="2">
                  <c:v>621004</c:v>
                </c:pt>
                <c:pt idx="3">
                  <c:v>636622</c:v>
                </c:pt>
                <c:pt idx="4">
                  <c:v>598385</c:v>
                </c:pt>
                <c:pt idx="5">
                  <c:v>660401</c:v>
                </c:pt>
                <c:pt idx="6">
                  <c:v>650791</c:v>
                </c:pt>
                <c:pt idx="7">
                  <c:v>667533</c:v>
                </c:pt>
                <c:pt idx="8">
                  <c:v>643425</c:v>
                </c:pt>
                <c:pt idx="9">
                  <c:v>710140</c:v>
                </c:pt>
                <c:pt idx="10">
                  <c:v>706016</c:v>
                </c:pt>
                <c:pt idx="11">
                  <c:v>721479</c:v>
                </c:pt>
                <c:pt idx="12">
                  <c:v>689426</c:v>
                </c:pt>
                <c:pt idx="13">
                  <c:v>756778</c:v>
                </c:pt>
                <c:pt idx="14">
                  <c:v>750164</c:v>
                </c:pt>
                <c:pt idx="15">
                  <c:v>773893</c:v>
                </c:pt>
                <c:pt idx="16">
                  <c:v>737477</c:v>
                </c:pt>
                <c:pt idx="17">
                  <c:v>813259</c:v>
                </c:pt>
                <c:pt idx="18">
                  <c:v>813988</c:v>
                </c:pt>
                <c:pt idx="19">
                  <c:v>839362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C-4091-864C-3DE01712A832}"/>
            </c:ext>
          </c:extLst>
        </c:ser>
        <c:ser>
          <c:idx val="1"/>
          <c:order val="1"/>
          <c:tx>
            <c:v>Očekávané HDP</c:v>
          </c:tx>
          <c:spPr>
            <a:ln w="19050">
              <a:noFill/>
            </a:ln>
          </c:spPr>
          <c:xVal>
            <c:numRef>
              <c:f>HDP_sezonnost!$D$2:$D$21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HDP_sezonnost!$K$30:$K$49</c:f>
              <c:numCache>
                <c:formatCode>General</c:formatCode>
                <c:ptCount val="20"/>
                <c:pt idx="0">
                  <c:v>571169.85985401459</c:v>
                </c:pt>
                <c:pt idx="1">
                  <c:v>631747.42846715322</c:v>
                </c:pt>
                <c:pt idx="2">
                  <c:v>621505.59708029206</c:v>
                </c:pt>
                <c:pt idx="3">
                  <c:v>636400.16569343058</c:v>
                </c:pt>
                <c:pt idx="4">
                  <c:v>601141.46715328458</c:v>
                </c:pt>
                <c:pt idx="5">
                  <c:v>663964.35145985393</c:v>
                </c:pt>
                <c:pt idx="6">
                  <c:v>655967.83576642338</c:v>
                </c:pt>
                <c:pt idx="7">
                  <c:v>673107.72007299261</c:v>
                </c:pt>
                <c:pt idx="8">
                  <c:v>640094.33722627733</c:v>
                </c:pt>
                <c:pt idx="9">
                  <c:v>705162.5372262774</c:v>
                </c:pt>
                <c:pt idx="10">
                  <c:v>699411.33722627733</c:v>
                </c:pt>
                <c:pt idx="11">
                  <c:v>718796.5372262774</c:v>
                </c:pt>
                <c:pt idx="12">
                  <c:v>688028.47007299261</c:v>
                </c:pt>
                <c:pt idx="13">
                  <c:v>755341.9857664234</c:v>
                </c:pt>
                <c:pt idx="14">
                  <c:v>751836.10145985393</c:v>
                </c:pt>
                <c:pt idx="15">
                  <c:v>773466.61715328461</c:v>
                </c:pt>
                <c:pt idx="16">
                  <c:v>744943.86569343053</c:v>
                </c:pt>
                <c:pt idx="17">
                  <c:v>814502.69708029192</c:v>
                </c:pt>
                <c:pt idx="18">
                  <c:v>813242.12846715341</c:v>
                </c:pt>
                <c:pt idx="19">
                  <c:v>837117.95985401457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5C-4091-864C-3DE01712A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70416"/>
        <c:axId val="312670000"/>
      </c:scatterChart>
      <c:valAx>
        <c:axId val="3126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670000"/>
        <c:crosses val="autoZero"/>
        <c:crossBetween val="midCat"/>
      </c:valAx>
      <c:valAx>
        <c:axId val="31267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HDP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31267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D1 Graf porovnání hodnot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HDP</c:v>
          </c:tx>
          <c:spPr>
            <a:ln w="19050">
              <a:noFill/>
            </a:ln>
          </c:spPr>
          <c:xVal>
            <c:numRef>
              <c:f>HDP_sezonnost!$E$2:$E$21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HDP_sezonnost!$H$2:$H$21</c:f>
              <c:numCache>
                <c:formatCode>#,##0</c:formatCode>
                <c:ptCount val="20"/>
                <c:pt idx="0">
                  <c:v>576665</c:v>
                </c:pt>
                <c:pt idx="1">
                  <c:v>630141</c:v>
                </c:pt>
                <c:pt idx="2">
                  <c:v>621004</c:v>
                </c:pt>
                <c:pt idx="3">
                  <c:v>636622</c:v>
                </c:pt>
                <c:pt idx="4">
                  <c:v>598385</c:v>
                </c:pt>
                <c:pt idx="5">
                  <c:v>660401</c:v>
                </c:pt>
                <c:pt idx="6">
                  <c:v>650791</c:v>
                </c:pt>
                <c:pt idx="7">
                  <c:v>667533</c:v>
                </c:pt>
                <c:pt idx="8">
                  <c:v>643425</c:v>
                </c:pt>
                <c:pt idx="9">
                  <c:v>710140</c:v>
                </c:pt>
                <c:pt idx="10">
                  <c:v>706016</c:v>
                </c:pt>
                <c:pt idx="11">
                  <c:v>721479</c:v>
                </c:pt>
                <c:pt idx="12">
                  <c:v>689426</c:v>
                </c:pt>
                <c:pt idx="13">
                  <c:v>756778</c:v>
                </c:pt>
                <c:pt idx="14">
                  <c:v>750164</c:v>
                </c:pt>
                <c:pt idx="15">
                  <c:v>773893</c:v>
                </c:pt>
                <c:pt idx="16">
                  <c:v>737477</c:v>
                </c:pt>
                <c:pt idx="17">
                  <c:v>813259</c:v>
                </c:pt>
                <c:pt idx="18">
                  <c:v>813988</c:v>
                </c:pt>
                <c:pt idx="19">
                  <c:v>839362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C-4283-B574-183E0F577D89}"/>
            </c:ext>
          </c:extLst>
        </c:ser>
        <c:ser>
          <c:idx val="1"/>
          <c:order val="1"/>
          <c:tx>
            <c:v>Očekávané HDP</c:v>
          </c:tx>
          <c:spPr>
            <a:ln w="19050">
              <a:noFill/>
            </a:ln>
          </c:spPr>
          <c:xVal>
            <c:numRef>
              <c:f>HDP_sezonnost!$E$2:$E$21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HDP_sezonnost!$K$30:$K$49</c:f>
              <c:numCache>
                <c:formatCode>General</c:formatCode>
                <c:ptCount val="20"/>
                <c:pt idx="0">
                  <c:v>571169.85985401459</c:v>
                </c:pt>
                <c:pt idx="1">
                  <c:v>631747.42846715322</c:v>
                </c:pt>
                <c:pt idx="2">
                  <c:v>621505.59708029206</c:v>
                </c:pt>
                <c:pt idx="3">
                  <c:v>636400.16569343058</c:v>
                </c:pt>
                <c:pt idx="4">
                  <c:v>601141.46715328458</c:v>
                </c:pt>
                <c:pt idx="5">
                  <c:v>663964.35145985393</c:v>
                </c:pt>
                <c:pt idx="6">
                  <c:v>655967.83576642338</c:v>
                </c:pt>
                <c:pt idx="7">
                  <c:v>673107.72007299261</c:v>
                </c:pt>
                <c:pt idx="8">
                  <c:v>640094.33722627733</c:v>
                </c:pt>
                <c:pt idx="9">
                  <c:v>705162.5372262774</c:v>
                </c:pt>
                <c:pt idx="10">
                  <c:v>699411.33722627733</c:v>
                </c:pt>
                <c:pt idx="11">
                  <c:v>718796.5372262774</c:v>
                </c:pt>
                <c:pt idx="12">
                  <c:v>688028.47007299261</c:v>
                </c:pt>
                <c:pt idx="13">
                  <c:v>755341.9857664234</c:v>
                </c:pt>
                <c:pt idx="14">
                  <c:v>751836.10145985393</c:v>
                </c:pt>
                <c:pt idx="15">
                  <c:v>773466.61715328461</c:v>
                </c:pt>
                <c:pt idx="16">
                  <c:v>744943.86569343053</c:v>
                </c:pt>
                <c:pt idx="17">
                  <c:v>814502.69708029192</c:v>
                </c:pt>
                <c:pt idx="18">
                  <c:v>813242.12846715341</c:v>
                </c:pt>
                <c:pt idx="19">
                  <c:v>837117.95985401457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8C-4283-B574-183E0F57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50864"/>
        <c:axId val="312670416"/>
      </c:scatterChart>
      <c:valAx>
        <c:axId val="31285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D1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670416"/>
        <c:crosses val="autoZero"/>
        <c:crossBetween val="midCat"/>
      </c:valAx>
      <c:valAx>
        <c:axId val="31267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HDP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31285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D2 Graf porovnání hodnot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HDP</c:v>
          </c:tx>
          <c:spPr>
            <a:ln w="19050">
              <a:noFill/>
            </a:ln>
          </c:spPr>
          <c:xVal>
            <c:numRef>
              <c:f>HDP_sezonnost!$F$2:$F$21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HDP_sezonnost!$H$2:$H$21</c:f>
              <c:numCache>
                <c:formatCode>#,##0</c:formatCode>
                <c:ptCount val="20"/>
                <c:pt idx="0">
                  <c:v>576665</c:v>
                </c:pt>
                <c:pt idx="1">
                  <c:v>630141</c:v>
                </c:pt>
                <c:pt idx="2">
                  <c:v>621004</c:v>
                </c:pt>
                <c:pt idx="3">
                  <c:v>636622</c:v>
                </c:pt>
                <c:pt idx="4">
                  <c:v>598385</c:v>
                </c:pt>
                <c:pt idx="5">
                  <c:v>660401</c:v>
                </c:pt>
                <c:pt idx="6">
                  <c:v>650791</c:v>
                </c:pt>
                <c:pt idx="7">
                  <c:v>667533</c:v>
                </c:pt>
                <c:pt idx="8">
                  <c:v>643425</c:v>
                </c:pt>
                <c:pt idx="9">
                  <c:v>710140</c:v>
                </c:pt>
                <c:pt idx="10">
                  <c:v>706016</c:v>
                </c:pt>
                <c:pt idx="11">
                  <c:v>721479</c:v>
                </c:pt>
                <c:pt idx="12">
                  <c:v>689426</c:v>
                </c:pt>
                <c:pt idx="13">
                  <c:v>756778</c:v>
                </c:pt>
                <c:pt idx="14">
                  <c:v>750164</c:v>
                </c:pt>
                <c:pt idx="15">
                  <c:v>773893</c:v>
                </c:pt>
                <c:pt idx="16">
                  <c:v>737477</c:v>
                </c:pt>
                <c:pt idx="17">
                  <c:v>813259</c:v>
                </c:pt>
                <c:pt idx="18">
                  <c:v>813988</c:v>
                </c:pt>
                <c:pt idx="19">
                  <c:v>839362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D-4AA6-96E0-4AD6B730E978}"/>
            </c:ext>
          </c:extLst>
        </c:ser>
        <c:ser>
          <c:idx val="1"/>
          <c:order val="1"/>
          <c:tx>
            <c:v>Očekávané HDP</c:v>
          </c:tx>
          <c:spPr>
            <a:ln w="19050">
              <a:noFill/>
            </a:ln>
          </c:spPr>
          <c:xVal>
            <c:numRef>
              <c:f>HDP_sezonnost!$F$2:$F$21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HDP_sezonnost!$K$30:$K$49</c:f>
              <c:numCache>
                <c:formatCode>General</c:formatCode>
                <c:ptCount val="20"/>
                <c:pt idx="0">
                  <c:v>571169.85985401459</c:v>
                </c:pt>
                <c:pt idx="1">
                  <c:v>631747.42846715322</c:v>
                </c:pt>
                <c:pt idx="2">
                  <c:v>621505.59708029206</c:v>
                </c:pt>
                <c:pt idx="3">
                  <c:v>636400.16569343058</c:v>
                </c:pt>
                <c:pt idx="4">
                  <c:v>601141.46715328458</c:v>
                </c:pt>
                <c:pt idx="5">
                  <c:v>663964.35145985393</c:v>
                </c:pt>
                <c:pt idx="6">
                  <c:v>655967.83576642338</c:v>
                </c:pt>
                <c:pt idx="7">
                  <c:v>673107.72007299261</c:v>
                </c:pt>
                <c:pt idx="8">
                  <c:v>640094.33722627733</c:v>
                </c:pt>
                <c:pt idx="9">
                  <c:v>705162.5372262774</c:v>
                </c:pt>
                <c:pt idx="10">
                  <c:v>699411.33722627733</c:v>
                </c:pt>
                <c:pt idx="11">
                  <c:v>718796.5372262774</c:v>
                </c:pt>
                <c:pt idx="12">
                  <c:v>688028.47007299261</c:v>
                </c:pt>
                <c:pt idx="13">
                  <c:v>755341.9857664234</c:v>
                </c:pt>
                <c:pt idx="14">
                  <c:v>751836.10145985393</c:v>
                </c:pt>
                <c:pt idx="15">
                  <c:v>773466.61715328461</c:v>
                </c:pt>
                <c:pt idx="16">
                  <c:v>744943.86569343053</c:v>
                </c:pt>
                <c:pt idx="17">
                  <c:v>814502.69708029192</c:v>
                </c:pt>
                <c:pt idx="18">
                  <c:v>813242.12846715341</c:v>
                </c:pt>
                <c:pt idx="19">
                  <c:v>837117.95985401457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D-4AA6-96E0-4AD6B730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06160"/>
        <c:axId val="312815728"/>
      </c:scatterChart>
      <c:valAx>
        <c:axId val="18950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D2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815728"/>
        <c:crosses val="autoZero"/>
        <c:crossBetween val="midCat"/>
      </c:valAx>
      <c:valAx>
        <c:axId val="31281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HDP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9506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28575</xdr:rowOff>
    </xdr:from>
    <xdr:to>
      <xdr:col>20</xdr:col>
      <xdr:colOff>0</xdr:colOff>
      <xdr:row>13</xdr:row>
      <xdr:rowOff>38100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</xdr:row>
      <xdr:rowOff>38100</xdr:rowOff>
    </xdr:from>
    <xdr:to>
      <xdr:col>21</xdr:col>
      <xdr:colOff>0</xdr:colOff>
      <xdr:row>15</xdr:row>
      <xdr:rowOff>28575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</xdr:row>
      <xdr:rowOff>38100</xdr:rowOff>
    </xdr:from>
    <xdr:to>
      <xdr:col>22</xdr:col>
      <xdr:colOff>0</xdr:colOff>
      <xdr:row>17</xdr:row>
      <xdr:rowOff>28575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9</xdr:row>
      <xdr:rowOff>28575</xdr:rowOff>
    </xdr:from>
    <xdr:to>
      <xdr:col>23</xdr:col>
      <xdr:colOff>0</xdr:colOff>
      <xdr:row>19</xdr:row>
      <xdr:rowOff>38100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11</xdr:row>
      <xdr:rowOff>28575</xdr:rowOff>
    </xdr:from>
    <xdr:to>
      <xdr:col>24</xdr:col>
      <xdr:colOff>0</xdr:colOff>
      <xdr:row>21</xdr:row>
      <xdr:rowOff>38100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13</xdr:row>
      <xdr:rowOff>38100</xdr:rowOff>
    </xdr:from>
    <xdr:to>
      <xdr:col>25</xdr:col>
      <xdr:colOff>0</xdr:colOff>
      <xdr:row>23</xdr:row>
      <xdr:rowOff>28575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15</xdr:row>
      <xdr:rowOff>28575</xdr:rowOff>
    </xdr:from>
    <xdr:to>
      <xdr:col>26</xdr:col>
      <xdr:colOff>0</xdr:colOff>
      <xdr:row>25</xdr:row>
      <xdr:rowOff>38100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17</xdr:row>
      <xdr:rowOff>28575</xdr:rowOff>
    </xdr:from>
    <xdr:to>
      <xdr:col>27</xdr:col>
      <xdr:colOff>0</xdr:colOff>
      <xdr:row>27</xdr:row>
      <xdr:rowOff>38100</xdr:rowOff>
    </xdr:to>
    <xdr:graphicFrame macro="">
      <xdr:nvGraphicFramePr>
        <xdr:cNvPr id="9" name="Graf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19</xdr:row>
      <xdr:rowOff>38100</xdr:rowOff>
    </xdr:from>
    <xdr:to>
      <xdr:col>28</xdr:col>
      <xdr:colOff>0</xdr:colOff>
      <xdr:row>29</xdr:row>
      <xdr:rowOff>28575</xdr:rowOff>
    </xdr:to>
    <xdr:graphicFrame macro="">
      <xdr:nvGraphicFramePr>
        <xdr:cNvPr id="10" name="Graf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21</xdr:row>
      <xdr:rowOff>38100</xdr:rowOff>
    </xdr:from>
    <xdr:to>
      <xdr:col>29</xdr:col>
      <xdr:colOff>0</xdr:colOff>
      <xdr:row>31</xdr:row>
      <xdr:rowOff>38100</xdr:rowOff>
    </xdr:to>
    <xdr:graphicFrame macro="">
      <xdr:nvGraphicFramePr>
        <xdr:cNvPr id="11" name="Graf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zoomScaleNormal="100" workbookViewId="0"/>
  </sheetViews>
  <sheetFormatPr defaultRowHeight="15" x14ac:dyDescent="0.25"/>
  <sheetData>
    <row r="1" spans="1:15" x14ac:dyDescent="0.25">
      <c r="A1" s="2" t="s">
        <v>0</v>
      </c>
      <c r="B1" s="2" t="s">
        <v>2</v>
      </c>
      <c r="C1" s="2" t="s">
        <v>1</v>
      </c>
      <c r="D1" s="2" t="s">
        <v>29</v>
      </c>
      <c r="E1" s="2" t="s">
        <v>10</v>
      </c>
      <c r="F1" s="2" t="s">
        <v>4</v>
      </c>
      <c r="G1" s="2" t="s">
        <v>5</v>
      </c>
      <c r="H1" s="2" t="s">
        <v>3</v>
      </c>
    </row>
    <row r="2" spans="1:15" x14ac:dyDescent="0.25">
      <c r="A2" s="1">
        <v>2002</v>
      </c>
      <c r="B2" s="1" t="s">
        <v>6</v>
      </c>
      <c r="C2" s="1">
        <v>1</v>
      </c>
      <c r="D2" s="1">
        <f>C2^2</f>
        <v>1</v>
      </c>
      <c r="E2">
        <f t="shared" ref="E2:E21" si="0">IF(B2="Q1",1,0)</f>
        <v>1</v>
      </c>
      <c r="F2">
        <f t="shared" ref="F2:F21" si="1">IF(B2="Q2",1,0)</f>
        <v>0</v>
      </c>
      <c r="G2">
        <f t="shared" ref="G2:G21" si="2">IF(B2="Q3",1,0)</f>
        <v>0</v>
      </c>
      <c r="H2" s="3">
        <v>576665</v>
      </c>
      <c r="J2" t="s">
        <v>30</v>
      </c>
    </row>
    <row r="3" spans="1:15" ht="15.75" thickBot="1" x14ac:dyDescent="0.3">
      <c r="A3" s="1">
        <v>2002</v>
      </c>
      <c r="B3" s="1" t="s">
        <v>7</v>
      </c>
      <c r="C3" s="1">
        <v>2</v>
      </c>
      <c r="D3" s="1">
        <f t="shared" ref="D3:D25" si="3">C3^2</f>
        <v>4</v>
      </c>
      <c r="E3">
        <f t="shared" si="0"/>
        <v>0</v>
      </c>
      <c r="F3">
        <f t="shared" si="1"/>
        <v>1</v>
      </c>
      <c r="G3">
        <f t="shared" si="2"/>
        <v>0</v>
      </c>
      <c r="H3" s="3">
        <v>630141</v>
      </c>
    </row>
    <row r="4" spans="1:15" x14ac:dyDescent="0.25">
      <c r="A4" s="1">
        <v>2002</v>
      </c>
      <c r="B4" s="1" t="s">
        <v>8</v>
      </c>
      <c r="C4" s="1">
        <v>3</v>
      </c>
      <c r="D4" s="1">
        <f t="shared" si="3"/>
        <v>9</v>
      </c>
      <c r="E4">
        <f t="shared" si="0"/>
        <v>0</v>
      </c>
      <c r="F4">
        <f t="shared" si="1"/>
        <v>0</v>
      </c>
      <c r="G4">
        <f t="shared" si="2"/>
        <v>1</v>
      </c>
      <c r="H4" s="3">
        <v>621004</v>
      </c>
      <c r="J4" s="13" t="s">
        <v>31</v>
      </c>
      <c r="K4" s="13"/>
    </row>
    <row r="5" spans="1:15" x14ac:dyDescent="0.25">
      <c r="A5" s="1">
        <v>2002</v>
      </c>
      <c r="B5" s="1" t="s">
        <v>9</v>
      </c>
      <c r="C5" s="1">
        <v>4</v>
      </c>
      <c r="D5" s="1">
        <f t="shared" si="3"/>
        <v>16</v>
      </c>
      <c r="E5">
        <f t="shared" si="0"/>
        <v>0</v>
      </c>
      <c r="F5">
        <f t="shared" si="1"/>
        <v>0</v>
      </c>
      <c r="G5">
        <f t="shared" si="2"/>
        <v>0</v>
      </c>
      <c r="H5" s="3">
        <v>636622</v>
      </c>
      <c r="J5" s="10" t="s">
        <v>32</v>
      </c>
      <c r="K5" s="10">
        <v>0.99875328554679732</v>
      </c>
    </row>
    <row r="6" spans="1:15" x14ac:dyDescent="0.25">
      <c r="A6" s="1">
        <v>2003</v>
      </c>
      <c r="B6" s="1" t="s">
        <v>6</v>
      </c>
      <c r="C6" s="1">
        <v>5</v>
      </c>
      <c r="D6" s="1">
        <f t="shared" si="3"/>
        <v>25</v>
      </c>
      <c r="E6">
        <f t="shared" si="0"/>
        <v>1</v>
      </c>
      <c r="F6">
        <f t="shared" si="1"/>
        <v>0</v>
      </c>
      <c r="G6">
        <f t="shared" si="2"/>
        <v>0</v>
      </c>
      <c r="H6" s="3">
        <v>598385</v>
      </c>
      <c r="J6" s="10" t="s">
        <v>33</v>
      </c>
      <c r="K6" s="10">
        <v>0.99750812539052236</v>
      </c>
    </row>
    <row r="7" spans="1:15" x14ac:dyDescent="0.25">
      <c r="A7" s="1">
        <v>2003</v>
      </c>
      <c r="B7" s="1" t="s">
        <v>7</v>
      </c>
      <c r="C7" s="1">
        <v>6</v>
      </c>
      <c r="D7" s="1">
        <f t="shared" si="3"/>
        <v>36</v>
      </c>
      <c r="E7">
        <f t="shared" si="0"/>
        <v>0</v>
      </c>
      <c r="F7">
        <f t="shared" si="1"/>
        <v>1</v>
      </c>
      <c r="G7">
        <f t="shared" si="2"/>
        <v>0</v>
      </c>
      <c r="H7" s="3">
        <v>660401</v>
      </c>
      <c r="J7" s="10" t="s">
        <v>34</v>
      </c>
      <c r="K7" s="10">
        <v>0.99661817017285181</v>
      </c>
    </row>
    <row r="8" spans="1:15" x14ac:dyDescent="0.25">
      <c r="A8" s="1">
        <v>2003</v>
      </c>
      <c r="B8" s="1" t="s">
        <v>8</v>
      </c>
      <c r="C8" s="1">
        <v>7</v>
      </c>
      <c r="D8" s="1">
        <f t="shared" si="3"/>
        <v>49</v>
      </c>
      <c r="E8">
        <f t="shared" si="0"/>
        <v>0</v>
      </c>
      <c r="F8">
        <f t="shared" si="1"/>
        <v>0</v>
      </c>
      <c r="G8">
        <f t="shared" si="2"/>
        <v>1</v>
      </c>
      <c r="H8" s="3">
        <v>650791</v>
      </c>
      <c r="J8" s="10" t="s">
        <v>35</v>
      </c>
      <c r="K8" s="10">
        <v>4373.8034336548908</v>
      </c>
    </row>
    <row r="9" spans="1:15" ht="15.75" thickBot="1" x14ac:dyDescent="0.3">
      <c r="A9" s="1">
        <v>2003</v>
      </c>
      <c r="B9" s="1" t="s">
        <v>9</v>
      </c>
      <c r="C9" s="1">
        <v>8</v>
      </c>
      <c r="D9" s="1">
        <f t="shared" si="3"/>
        <v>64</v>
      </c>
      <c r="E9">
        <f t="shared" si="0"/>
        <v>0</v>
      </c>
      <c r="F9">
        <f t="shared" si="1"/>
        <v>0</v>
      </c>
      <c r="G9">
        <f t="shared" si="2"/>
        <v>0</v>
      </c>
      <c r="H9" s="3">
        <v>667533</v>
      </c>
      <c r="J9" s="11" t="s">
        <v>36</v>
      </c>
      <c r="K9" s="11">
        <v>20</v>
      </c>
    </row>
    <row r="10" spans="1:15" x14ac:dyDescent="0.25">
      <c r="A10" s="1">
        <v>2004</v>
      </c>
      <c r="B10" s="1" t="s">
        <v>6</v>
      </c>
      <c r="C10" s="1">
        <v>9</v>
      </c>
      <c r="D10" s="1">
        <f t="shared" si="3"/>
        <v>81</v>
      </c>
      <c r="E10">
        <f t="shared" si="0"/>
        <v>1</v>
      </c>
      <c r="F10">
        <f t="shared" si="1"/>
        <v>0</v>
      </c>
      <c r="G10">
        <f t="shared" si="2"/>
        <v>0</v>
      </c>
      <c r="H10" s="3">
        <v>643425</v>
      </c>
    </row>
    <row r="11" spans="1:15" ht="15.75" thickBot="1" x14ac:dyDescent="0.3">
      <c r="A11" s="1">
        <v>2004</v>
      </c>
      <c r="B11" s="1" t="s">
        <v>7</v>
      </c>
      <c r="C11" s="1">
        <v>10</v>
      </c>
      <c r="D11" s="1">
        <f t="shared" si="3"/>
        <v>100</v>
      </c>
      <c r="E11">
        <f t="shared" si="0"/>
        <v>0</v>
      </c>
      <c r="F11">
        <f t="shared" si="1"/>
        <v>1</v>
      </c>
      <c r="G11">
        <f t="shared" si="2"/>
        <v>0</v>
      </c>
      <c r="H11" s="3">
        <v>710140</v>
      </c>
      <c r="J11" t="s">
        <v>37</v>
      </c>
    </row>
    <row r="12" spans="1:15" x14ac:dyDescent="0.25">
      <c r="A12" s="1">
        <v>2004</v>
      </c>
      <c r="B12" s="1" t="s">
        <v>8</v>
      </c>
      <c r="C12" s="1">
        <v>11</v>
      </c>
      <c r="D12" s="1">
        <f t="shared" si="3"/>
        <v>121</v>
      </c>
      <c r="E12">
        <f t="shared" si="0"/>
        <v>0</v>
      </c>
      <c r="F12">
        <f t="shared" si="1"/>
        <v>0</v>
      </c>
      <c r="G12">
        <f t="shared" si="2"/>
        <v>1</v>
      </c>
      <c r="H12" s="3">
        <v>706016</v>
      </c>
      <c r="J12" s="12"/>
      <c r="K12" s="12" t="s">
        <v>42</v>
      </c>
      <c r="L12" s="12" t="s">
        <v>43</v>
      </c>
      <c r="M12" s="12" t="s">
        <v>44</v>
      </c>
      <c r="N12" s="12" t="s">
        <v>45</v>
      </c>
      <c r="O12" s="12" t="s">
        <v>46</v>
      </c>
    </row>
    <row r="13" spans="1:15" x14ac:dyDescent="0.25">
      <c r="A13" s="1">
        <v>2004</v>
      </c>
      <c r="B13" s="1" t="s">
        <v>9</v>
      </c>
      <c r="C13" s="1">
        <v>12</v>
      </c>
      <c r="D13" s="1">
        <f t="shared" si="3"/>
        <v>144</v>
      </c>
      <c r="E13">
        <f t="shared" si="0"/>
        <v>0</v>
      </c>
      <c r="F13">
        <f t="shared" si="1"/>
        <v>0</v>
      </c>
      <c r="G13">
        <f t="shared" si="2"/>
        <v>0</v>
      </c>
      <c r="H13" s="3">
        <v>721479</v>
      </c>
      <c r="J13" s="10" t="s">
        <v>38</v>
      </c>
      <c r="K13" s="10">
        <v>5</v>
      </c>
      <c r="L13" s="10">
        <v>107210375006.28249</v>
      </c>
      <c r="M13" s="10">
        <v>21442075001.256496</v>
      </c>
      <c r="N13" s="10">
        <v>1120.8520446696427</v>
      </c>
      <c r="O13" s="10">
        <v>1.0587846212387116E-17</v>
      </c>
    </row>
    <row r="14" spans="1:15" x14ac:dyDescent="0.25">
      <c r="A14" s="1">
        <v>2005</v>
      </c>
      <c r="B14" s="1" t="s">
        <v>6</v>
      </c>
      <c r="C14" s="1">
        <v>13</v>
      </c>
      <c r="D14" s="1">
        <f t="shared" si="3"/>
        <v>169</v>
      </c>
      <c r="E14">
        <f t="shared" si="0"/>
        <v>1</v>
      </c>
      <c r="F14">
        <f t="shared" si="1"/>
        <v>0</v>
      </c>
      <c r="G14">
        <f t="shared" si="2"/>
        <v>0</v>
      </c>
      <c r="H14" s="3">
        <v>689426</v>
      </c>
      <c r="J14" s="10" t="s">
        <v>39</v>
      </c>
      <c r="K14" s="10">
        <v>14</v>
      </c>
      <c r="L14" s="10">
        <v>267822190.66751844</v>
      </c>
      <c r="M14" s="10">
        <v>19130156.476251315</v>
      </c>
      <c r="N14" s="10"/>
      <c r="O14" s="10"/>
    </row>
    <row r="15" spans="1:15" ht="15.75" thickBot="1" x14ac:dyDescent="0.3">
      <c r="A15" s="1">
        <v>2005</v>
      </c>
      <c r="B15" s="1" t="s">
        <v>7</v>
      </c>
      <c r="C15" s="1">
        <v>14</v>
      </c>
      <c r="D15" s="1">
        <f t="shared" si="3"/>
        <v>196</v>
      </c>
      <c r="E15">
        <f t="shared" si="0"/>
        <v>0</v>
      </c>
      <c r="F15">
        <f t="shared" si="1"/>
        <v>1</v>
      </c>
      <c r="G15">
        <f t="shared" si="2"/>
        <v>0</v>
      </c>
      <c r="H15" s="3">
        <v>756778</v>
      </c>
      <c r="J15" s="11" t="s">
        <v>40</v>
      </c>
      <c r="K15" s="11">
        <v>19</v>
      </c>
      <c r="L15" s="11">
        <v>107478197196.95</v>
      </c>
      <c r="M15" s="11"/>
      <c r="N15" s="11"/>
      <c r="O15" s="11"/>
    </row>
    <row r="16" spans="1:15" ht="15.75" thickBot="1" x14ac:dyDescent="0.3">
      <c r="A16" s="1">
        <v>2005</v>
      </c>
      <c r="B16" s="1" t="s">
        <v>8</v>
      </c>
      <c r="C16" s="1">
        <v>15</v>
      </c>
      <c r="D16" s="1">
        <f t="shared" si="3"/>
        <v>225</v>
      </c>
      <c r="E16">
        <f t="shared" si="0"/>
        <v>0</v>
      </c>
      <c r="F16">
        <f t="shared" si="1"/>
        <v>0</v>
      </c>
      <c r="G16">
        <f t="shared" si="2"/>
        <v>1</v>
      </c>
      <c r="H16" s="3">
        <v>750164</v>
      </c>
    </row>
    <row r="17" spans="1:18" x14ac:dyDescent="0.25">
      <c r="A17" s="1">
        <v>2005</v>
      </c>
      <c r="B17" s="1" t="s">
        <v>9</v>
      </c>
      <c r="C17" s="1">
        <v>16</v>
      </c>
      <c r="D17" s="1">
        <f t="shared" si="3"/>
        <v>256</v>
      </c>
      <c r="E17">
        <f t="shared" si="0"/>
        <v>0</v>
      </c>
      <c r="F17">
        <f t="shared" si="1"/>
        <v>0</v>
      </c>
      <c r="G17">
        <f t="shared" si="2"/>
        <v>0</v>
      </c>
      <c r="H17" s="3">
        <v>773893</v>
      </c>
      <c r="J17" s="12"/>
      <c r="K17" s="12" t="s">
        <v>47</v>
      </c>
      <c r="L17" s="12" t="s">
        <v>35</v>
      </c>
      <c r="M17" s="12" t="s">
        <v>48</v>
      </c>
      <c r="N17" s="12" t="s">
        <v>49</v>
      </c>
      <c r="O17" s="12" t="s">
        <v>50</v>
      </c>
      <c r="P17" s="12" t="s">
        <v>51</v>
      </c>
      <c r="Q17" s="12" t="s">
        <v>52</v>
      </c>
      <c r="R17" s="12" t="s">
        <v>53</v>
      </c>
    </row>
    <row r="18" spans="1:18" x14ac:dyDescent="0.25">
      <c r="A18" s="1">
        <v>2006</v>
      </c>
      <c r="B18" s="1" t="s">
        <v>6</v>
      </c>
      <c r="C18" s="1">
        <v>17</v>
      </c>
      <c r="D18" s="1">
        <f t="shared" si="3"/>
        <v>289</v>
      </c>
      <c r="E18">
        <f t="shared" si="0"/>
        <v>1</v>
      </c>
      <c r="F18">
        <f t="shared" si="1"/>
        <v>0</v>
      </c>
      <c r="G18">
        <f t="shared" si="2"/>
        <v>0</v>
      </c>
      <c r="H18" s="3">
        <v>737477</v>
      </c>
      <c r="J18" s="10" t="s">
        <v>41</v>
      </c>
      <c r="K18" s="10">
        <v>608673.87408759119</v>
      </c>
      <c r="L18" s="10">
        <v>3798.8681293753484</v>
      </c>
      <c r="M18" s="10">
        <v>160.2250600332568</v>
      </c>
      <c r="N18" s="10">
        <v>2.9939432150498493E-24</v>
      </c>
      <c r="O18" s="10">
        <v>600526.11229455168</v>
      </c>
      <c r="P18" s="10">
        <v>616821.6358806307</v>
      </c>
      <c r="Q18" s="10">
        <v>600526.11229455168</v>
      </c>
      <c r="R18" s="10">
        <v>616821.6358806307</v>
      </c>
    </row>
    <row r="19" spans="1:18" x14ac:dyDescent="0.25">
      <c r="A19" s="1">
        <v>2006</v>
      </c>
      <c r="B19" s="1" t="s">
        <v>7</v>
      </c>
      <c r="C19" s="1">
        <v>18</v>
      </c>
      <c r="D19" s="1">
        <f t="shared" si="3"/>
        <v>324</v>
      </c>
      <c r="E19">
        <f t="shared" si="0"/>
        <v>0</v>
      </c>
      <c r="F19">
        <f t="shared" si="1"/>
        <v>1</v>
      </c>
      <c r="G19">
        <f t="shared" si="2"/>
        <v>0</v>
      </c>
      <c r="H19" s="3">
        <v>813259</v>
      </c>
      <c r="J19" s="10" t="s">
        <v>1</v>
      </c>
      <c r="K19" s="10">
        <v>5808.9150547445233</v>
      </c>
      <c r="L19" s="10">
        <v>714.82944908518675</v>
      </c>
      <c r="M19" s="10">
        <v>8.1262951074253671</v>
      </c>
      <c r="N19" s="10">
        <v>1.1406572592032494E-6</v>
      </c>
      <c r="O19" s="10">
        <v>4275.7583682149971</v>
      </c>
      <c r="P19" s="10">
        <v>7342.0717412740496</v>
      </c>
      <c r="Q19" s="10">
        <v>4275.7583682149971</v>
      </c>
      <c r="R19" s="10">
        <v>7342.0717412740496</v>
      </c>
    </row>
    <row r="20" spans="1:18" x14ac:dyDescent="0.25">
      <c r="A20" s="1">
        <v>2006</v>
      </c>
      <c r="B20" s="1" t="s">
        <v>8</v>
      </c>
      <c r="C20" s="1">
        <v>19</v>
      </c>
      <c r="D20" s="1">
        <f t="shared" si="3"/>
        <v>361</v>
      </c>
      <c r="E20">
        <f t="shared" si="0"/>
        <v>0</v>
      </c>
      <c r="F20">
        <f t="shared" si="1"/>
        <v>0</v>
      </c>
      <c r="G20">
        <f t="shared" si="2"/>
        <v>1</v>
      </c>
      <c r="H20" s="3">
        <v>813988</v>
      </c>
      <c r="J20" s="10" t="s">
        <v>29</v>
      </c>
      <c r="K20" s="10">
        <v>280.66446167883225</v>
      </c>
      <c r="L20" s="10">
        <v>33.028891076928851</v>
      </c>
      <c r="M20" s="10">
        <v>8.4975441962349247</v>
      </c>
      <c r="N20" s="10">
        <v>6.7380149060095232E-7</v>
      </c>
      <c r="O20" s="10">
        <v>209.8245357803481</v>
      </c>
      <c r="P20" s="10">
        <v>351.50438757731638</v>
      </c>
      <c r="Q20" s="10">
        <v>209.8245357803481</v>
      </c>
      <c r="R20" s="10">
        <v>351.50438757731638</v>
      </c>
    </row>
    <row r="21" spans="1:18" x14ac:dyDescent="0.25">
      <c r="A21" s="1">
        <v>2006</v>
      </c>
      <c r="B21" s="1" t="s">
        <v>9</v>
      </c>
      <c r="C21" s="1">
        <v>20</v>
      </c>
      <c r="D21" s="1">
        <f t="shared" si="3"/>
        <v>400</v>
      </c>
      <c r="E21">
        <f t="shared" si="0"/>
        <v>0</v>
      </c>
      <c r="F21">
        <f t="shared" si="1"/>
        <v>0</v>
      </c>
      <c r="G21">
        <f t="shared" si="2"/>
        <v>0</v>
      </c>
      <c r="H21" s="3">
        <v>839362</v>
      </c>
      <c r="J21" s="10" t="s">
        <v>10</v>
      </c>
      <c r="K21" s="10">
        <v>-43593.59375</v>
      </c>
      <c r="L21" s="10">
        <v>2814.4414038931086</v>
      </c>
      <c r="M21" s="10">
        <v>-15.489252570580669</v>
      </c>
      <c r="N21" s="10">
        <v>3.3260257622380355E-10</v>
      </c>
      <c r="O21" s="10">
        <v>-49629.970206994636</v>
      </c>
      <c r="P21" s="10">
        <v>-37557.217293005364</v>
      </c>
      <c r="Q21" s="10">
        <v>-49629.970206994636</v>
      </c>
      <c r="R21" s="10">
        <v>-37557.217293005364</v>
      </c>
    </row>
    <row r="22" spans="1:18" x14ac:dyDescent="0.25">
      <c r="A22" s="1">
        <v>2007</v>
      </c>
      <c r="B22" s="1" t="s">
        <v>6</v>
      </c>
      <c r="C22" s="1">
        <v>21</v>
      </c>
      <c r="D22" s="1">
        <f t="shared" si="3"/>
        <v>441</v>
      </c>
      <c r="E22">
        <f t="shared" ref="E22:E25" si="4">IF(B22="Q1",1,0)</f>
        <v>1</v>
      </c>
      <c r="F22">
        <f t="shared" ref="F22:F25" si="5">IF(B22="Q2",1,0)</f>
        <v>0</v>
      </c>
      <c r="G22">
        <f t="shared" ref="G22:G25" si="6">IF(B22="Q3",1,0)</f>
        <v>0</v>
      </c>
      <c r="H22">
        <f>$K$18+$K$19*C22+$K$20*D22+$K$21*E22+$K$22*F22+$K$23*G22</f>
        <v>810840.52408759121</v>
      </c>
      <c r="J22" s="10" t="s">
        <v>4</v>
      </c>
      <c r="K22" s="10">
        <v>10333.066423357675</v>
      </c>
      <c r="L22" s="10">
        <v>2788.5461622609341</v>
      </c>
      <c r="M22" s="10">
        <v>3.7055389518743689</v>
      </c>
      <c r="N22" s="10">
        <v>2.3513938530703277E-3</v>
      </c>
      <c r="O22" s="10">
        <v>4352.2297358961423</v>
      </c>
      <c r="P22" s="10">
        <v>16313.903110819208</v>
      </c>
      <c r="Q22" s="10">
        <v>4352.2297358961423</v>
      </c>
      <c r="R22" s="10">
        <v>16313.903110819208</v>
      </c>
    </row>
    <row r="23" spans="1:18" ht="15.75" thickBot="1" x14ac:dyDescent="0.3">
      <c r="A23" s="1">
        <v>2007</v>
      </c>
      <c r="B23" s="1" t="s">
        <v>7</v>
      </c>
      <c r="C23" s="1">
        <v>22</v>
      </c>
      <c r="D23" s="1">
        <f t="shared" si="3"/>
        <v>484</v>
      </c>
      <c r="E23">
        <f t="shared" si="4"/>
        <v>0</v>
      </c>
      <c r="F23">
        <f t="shared" si="5"/>
        <v>1</v>
      </c>
      <c r="G23">
        <f t="shared" si="6"/>
        <v>0</v>
      </c>
      <c r="H23">
        <f t="shared" ref="H23:H25" si="7">$K$18+$K$19*C23+$K$20*D23+$K$21*E23+$K$22*F23+$K$23*G23</f>
        <v>882644.67116788321</v>
      </c>
      <c r="J23" s="11" t="s">
        <v>5</v>
      </c>
      <c r="K23" s="11">
        <v>-7121.0023266423314</v>
      </c>
      <c r="L23" s="11">
        <v>2772.420799694331</v>
      </c>
      <c r="M23" s="11">
        <v>-2.5685142484241377</v>
      </c>
      <c r="N23" s="11">
        <v>2.2301521554615063E-2</v>
      </c>
      <c r="O23" s="11">
        <v>-13067.253551133166</v>
      </c>
      <c r="P23" s="11">
        <v>-1174.7511021514965</v>
      </c>
      <c r="Q23" s="11">
        <v>-13067.253551133166</v>
      </c>
      <c r="R23" s="11">
        <v>-1174.7511021514965</v>
      </c>
    </row>
    <row r="24" spans="1:18" x14ac:dyDescent="0.25">
      <c r="A24" s="1">
        <v>2007</v>
      </c>
      <c r="B24" s="1" t="s">
        <v>8</v>
      </c>
      <c r="C24" s="1">
        <v>23</v>
      </c>
      <c r="D24" s="1">
        <f t="shared" si="3"/>
        <v>529</v>
      </c>
      <c r="E24">
        <f t="shared" si="4"/>
        <v>0</v>
      </c>
      <c r="F24">
        <f t="shared" si="5"/>
        <v>0</v>
      </c>
      <c r="G24">
        <f t="shared" si="6"/>
        <v>1</v>
      </c>
      <c r="H24">
        <f t="shared" si="7"/>
        <v>883629.41824817529</v>
      </c>
    </row>
    <row r="25" spans="1:18" x14ac:dyDescent="0.25">
      <c r="A25" s="1">
        <v>2007</v>
      </c>
      <c r="B25" s="1" t="s">
        <v>9</v>
      </c>
      <c r="C25" s="1">
        <v>24</v>
      </c>
      <c r="D25" s="1">
        <f t="shared" si="3"/>
        <v>576</v>
      </c>
      <c r="E25">
        <f t="shared" si="4"/>
        <v>0</v>
      </c>
      <c r="F25">
        <f t="shared" si="5"/>
        <v>0</v>
      </c>
      <c r="G25">
        <f t="shared" si="6"/>
        <v>0</v>
      </c>
      <c r="H25">
        <f t="shared" si="7"/>
        <v>909750.56532846706</v>
      </c>
    </row>
    <row r="27" spans="1:18" x14ac:dyDescent="0.25">
      <c r="J27" t="s">
        <v>54</v>
      </c>
    </row>
    <row r="28" spans="1:18" ht="15.75" thickBot="1" x14ac:dyDescent="0.3"/>
    <row r="29" spans="1:18" x14ac:dyDescent="0.25">
      <c r="J29" s="12" t="s">
        <v>36</v>
      </c>
      <c r="K29" s="12" t="s">
        <v>55</v>
      </c>
      <c r="L29" s="12" t="s">
        <v>39</v>
      </c>
      <c r="M29" s="12" t="s">
        <v>56</v>
      </c>
    </row>
    <row r="30" spans="1:18" x14ac:dyDescent="0.25">
      <c r="J30" s="10">
        <v>1</v>
      </c>
      <c r="K30" s="10">
        <v>571169.85985401459</v>
      </c>
      <c r="L30" s="10">
        <v>5495.1401459854096</v>
      </c>
      <c r="M30" s="10">
        <v>1.4636333424969603</v>
      </c>
    </row>
    <row r="31" spans="1:18" x14ac:dyDescent="0.25">
      <c r="J31" s="10">
        <v>2</v>
      </c>
      <c r="K31" s="10">
        <v>631747.42846715322</v>
      </c>
      <c r="L31" s="10">
        <v>-1606.4284671532223</v>
      </c>
      <c r="M31" s="10">
        <v>-0.42787303042297731</v>
      </c>
    </row>
    <row r="32" spans="1:18" x14ac:dyDescent="0.25">
      <c r="J32" s="10">
        <v>3</v>
      </c>
      <c r="K32" s="10">
        <v>621505.59708029206</v>
      </c>
      <c r="L32" s="10">
        <v>-501.59708029206377</v>
      </c>
      <c r="M32" s="10">
        <v>-0.13360063469007999</v>
      </c>
    </row>
    <row r="33" spans="10:13" x14ac:dyDescent="0.25">
      <c r="J33" s="10">
        <v>4</v>
      </c>
      <c r="K33" s="10">
        <v>636400.16569343058</v>
      </c>
      <c r="L33" s="10">
        <v>221.83430656942073</v>
      </c>
      <c r="M33" s="10">
        <v>5.9085679159957639E-2</v>
      </c>
    </row>
    <row r="34" spans="10:13" x14ac:dyDescent="0.25">
      <c r="J34" s="10">
        <v>5</v>
      </c>
      <c r="K34" s="10">
        <v>601141.46715328458</v>
      </c>
      <c r="L34" s="10">
        <v>-2756.4671532845823</v>
      </c>
      <c r="M34" s="10">
        <v>-0.73418641306035703</v>
      </c>
    </row>
    <row r="35" spans="10:13" x14ac:dyDescent="0.25">
      <c r="J35" s="10">
        <v>6</v>
      </c>
      <c r="K35" s="10">
        <v>663964.35145985393</v>
      </c>
      <c r="L35" s="10">
        <v>-3563.3514598539332</v>
      </c>
      <c r="M35" s="10">
        <v>-0.94910045405988142</v>
      </c>
    </row>
    <row r="36" spans="10:13" x14ac:dyDescent="0.25">
      <c r="J36" s="10">
        <v>7</v>
      </c>
      <c r="K36" s="10">
        <v>655967.83576642338</v>
      </c>
      <c r="L36" s="10">
        <v>-5176.8357664233772</v>
      </c>
      <c r="M36" s="10">
        <v>-1.3788528108611735</v>
      </c>
    </row>
    <row r="37" spans="10:13" x14ac:dyDescent="0.25">
      <c r="J37" s="10">
        <v>8</v>
      </c>
      <c r="K37" s="10">
        <v>673107.72007299261</v>
      </c>
      <c r="L37" s="10">
        <v>-5574.7200729926117</v>
      </c>
      <c r="M37" s="10">
        <v>-1.4848294960921165</v>
      </c>
    </row>
    <row r="38" spans="10:13" x14ac:dyDescent="0.25">
      <c r="J38" s="10">
        <v>9</v>
      </c>
      <c r="K38" s="10">
        <v>640094.33722627733</v>
      </c>
      <c r="L38" s="10">
        <v>3330.6627737226663</v>
      </c>
      <c r="M38" s="10">
        <v>0.88712370544277053</v>
      </c>
    </row>
    <row r="39" spans="10:13" x14ac:dyDescent="0.25">
      <c r="J39" s="10">
        <v>10</v>
      </c>
      <c r="K39" s="10">
        <v>705162.5372262774</v>
      </c>
      <c r="L39" s="10">
        <v>4977.4627737225965</v>
      </c>
      <c r="M39" s="10">
        <v>1.3257497139504508</v>
      </c>
    </row>
    <row r="40" spans="10:13" x14ac:dyDescent="0.25">
      <c r="J40" s="10">
        <v>11</v>
      </c>
      <c r="K40" s="10">
        <v>699411.33722627733</v>
      </c>
      <c r="L40" s="10">
        <v>6604.6627737226663</v>
      </c>
      <c r="M40" s="10">
        <v>1.7591552525973773</v>
      </c>
    </row>
    <row r="41" spans="10:13" x14ac:dyDescent="0.25">
      <c r="J41" s="10">
        <v>12</v>
      </c>
      <c r="K41" s="10">
        <v>718796.5372262774</v>
      </c>
      <c r="L41" s="10">
        <v>2682.4627737225965</v>
      </c>
      <c r="M41" s="10">
        <v>0.71447530933230108</v>
      </c>
    </row>
    <row r="42" spans="10:13" x14ac:dyDescent="0.25">
      <c r="J42" s="10">
        <v>13</v>
      </c>
      <c r="K42" s="10">
        <v>688028.47007299261</v>
      </c>
      <c r="L42" s="10">
        <v>1397.5299270073883</v>
      </c>
      <c r="M42" s="10">
        <v>0.37223279915794671</v>
      </c>
    </row>
    <row r="43" spans="10:13" x14ac:dyDescent="0.25">
      <c r="J43" s="10">
        <v>14</v>
      </c>
      <c r="K43" s="10">
        <v>755341.9857664234</v>
      </c>
      <c r="L43" s="10">
        <v>1436.0142335765995</v>
      </c>
      <c r="M43" s="10">
        <v>0.38248311357417192</v>
      </c>
    </row>
    <row r="44" spans="10:13" x14ac:dyDescent="0.25">
      <c r="J44" s="10">
        <v>15</v>
      </c>
      <c r="K44" s="10">
        <v>751836.10145985393</v>
      </c>
      <c r="L44" s="10">
        <v>-1672.1014598539332</v>
      </c>
      <c r="M44" s="10">
        <v>-0.44536506506899876</v>
      </c>
    </row>
    <row r="45" spans="10:13" x14ac:dyDescent="0.25">
      <c r="J45" s="10">
        <v>16</v>
      </c>
      <c r="K45" s="10">
        <v>773466.61715328461</v>
      </c>
      <c r="L45" s="10">
        <v>426.38284671539441</v>
      </c>
      <c r="M45" s="10">
        <v>0.11356728573653357</v>
      </c>
    </row>
    <row r="46" spans="10:13" x14ac:dyDescent="0.25">
      <c r="J46" s="10">
        <v>17</v>
      </c>
      <c r="K46" s="10">
        <v>744943.86569343053</v>
      </c>
      <c r="L46" s="10">
        <v>-7466.8656934305327</v>
      </c>
      <c r="M46" s="10">
        <v>-1.9888034340372276</v>
      </c>
    </row>
    <row r="47" spans="10:13" x14ac:dyDescent="0.25">
      <c r="J47" s="10">
        <v>18</v>
      </c>
      <c r="K47" s="10">
        <v>814502.69708029192</v>
      </c>
      <c r="L47" s="10">
        <v>-1243.6970802919241</v>
      </c>
      <c r="M47" s="10">
        <v>-0.33125934304173293</v>
      </c>
    </row>
    <row r="48" spans="10:13" x14ac:dyDescent="0.25">
      <c r="J48" s="10">
        <v>19</v>
      </c>
      <c r="K48" s="10">
        <v>813242.12846715341</v>
      </c>
      <c r="L48" s="10">
        <v>745.87153284659144</v>
      </c>
      <c r="M48" s="10">
        <v>0.19866325802284399</v>
      </c>
    </row>
    <row r="49" spans="10:13" ht="15.75" thickBot="1" x14ac:dyDescent="0.3">
      <c r="J49" s="11">
        <v>20</v>
      </c>
      <c r="K49" s="11">
        <v>837117.95985401457</v>
      </c>
      <c r="L49" s="11">
        <v>2244.0401459854329</v>
      </c>
      <c r="M49" s="11">
        <v>0.59770122186338626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/>
  </sheetViews>
  <sheetFormatPr defaultRowHeight="15" x14ac:dyDescent="0.25"/>
  <cols>
    <col min="2" max="2" width="14.42578125" customWidth="1"/>
    <col min="3" max="3" width="12.85546875" customWidth="1"/>
    <col min="4" max="4" width="12.42578125" customWidth="1"/>
    <col min="5" max="5" width="13.28515625" customWidth="1"/>
    <col min="6" max="6" width="11.85546875" customWidth="1"/>
  </cols>
  <sheetData>
    <row r="1" spans="1:8" ht="15.75" x14ac:dyDescent="0.25">
      <c r="A1" s="4"/>
      <c r="B1" s="5"/>
      <c r="C1" s="17" t="s">
        <v>18</v>
      </c>
      <c r="D1" s="17"/>
      <c r="E1" s="17" t="s">
        <v>19</v>
      </c>
      <c r="F1" s="17"/>
      <c r="G1" s="19" t="s">
        <v>57</v>
      </c>
      <c r="H1" s="19"/>
    </row>
    <row r="2" spans="1:8" ht="15.75" x14ac:dyDescent="0.25">
      <c r="A2" s="4"/>
      <c r="B2" s="6"/>
      <c r="C2" s="7" t="s">
        <v>13</v>
      </c>
      <c r="D2" s="7" t="s">
        <v>14</v>
      </c>
      <c r="E2" s="7" t="s">
        <v>13</v>
      </c>
      <c r="F2" s="7" t="s">
        <v>14</v>
      </c>
      <c r="G2" s="7" t="s">
        <v>13</v>
      </c>
      <c r="H2" s="7" t="s">
        <v>14</v>
      </c>
    </row>
    <row r="3" spans="1:8" ht="15.75" x14ac:dyDescent="0.25">
      <c r="A3" s="18" t="s">
        <v>17</v>
      </c>
      <c r="B3" s="7" t="s">
        <v>20</v>
      </c>
      <c r="C3" s="7">
        <v>1200</v>
      </c>
      <c r="D3" s="7">
        <v>950</v>
      </c>
      <c r="E3" s="7">
        <v>47</v>
      </c>
      <c r="F3" s="7">
        <v>65</v>
      </c>
      <c r="G3" s="14">
        <f>C3*E3</f>
        <v>56400</v>
      </c>
      <c r="H3" s="14">
        <f>D3*F3</f>
        <v>61750</v>
      </c>
    </row>
    <row r="4" spans="1:8" ht="15.75" x14ac:dyDescent="0.25">
      <c r="A4" s="18"/>
      <c r="B4" s="7" t="s">
        <v>21</v>
      </c>
      <c r="C4" s="7">
        <v>1050</v>
      </c>
      <c r="D4" s="7">
        <v>890</v>
      </c>
      <c r="E4" s="7">
        <v>105</v>
      </c>
      <c r="F4" s="7">
        <v>120</v>
      </c>
      <c r="G4" s="14">
        <f>C4*E4</f>
        <v>110250</v>
      </c>
      <c r="H4" s="14">
        <f>D4*F4</f>
        <v>106800</v>
      </c>
    </row>
    <row r="6" spans="1:8" x14ac:dyDescent="0.25">
      <c r="F6" t="s">
        <v>58</v>
      </c>
      <c r="G6">
        <f>SUM(F3:F4)/SUM(E3:E4)</f>
        <v>1.2171052631578947</v>
      </c>
    </row>
    <row r="7" spans="1:8" x14ac:dyDescent="0.25">
      <c r="F7" t="s">
        <v>59</v>
      </c>
      <c r="G7">
        <f>SUM(H3:H4)/SUM(G3:G4)</f>
        <v>1.0114011401140115</v>
      </c>
    </row>
  </sheetData>
  <mergeCells count="4">
    <mergeCell ref="C1:D1"/>
    <mergeCell ref="E1:F1"/>
    <mergeCell ref="A3:A4"/>
    <mergeCell ref="G1:H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Normal="100" workbookViewId="0"/>
  </sheetViews>
  <sheetFormatPr defaultRowHeight="15" x14ac:dyDescent="0.25"/>
  <cols>
    <col min="3" max="3" width="9" customWidth="1"/>
    <col min="4" max="4" width="7.42578125" customWidth="1"/>
    <col min="5" max="5" width="10.28515625" customWidth="1"/>
    <col min="6" max="6" width="10" customWidth="1"/>
    <col min="9" max="9" width="13.85546875" customWidth="1"/>
  </cols>
  <sheetData>
    <row r="1" spans="1:10" ht="15.75" x14ac:dyDescent="0.25">
      <c r="A1" s="4"/>
      <c r="B1" s="8"/>
      <c r="C1" s="17" t="s">
        <v>11</v>
      </c>
      <c r="D1" s="17"/>
      <c r="E1" s="17" t="s">
        <v>12</v>
      </c>
      <c r="F1" s="17"/>
      <c r="G1" s="20" t="s">
        <v>60</v>
      </c>
      <c r="H1" s="21"/>
      <c r="I1" s="21"/>
      <c r="J1" s="22"/>
    </row>
    <row r="2" spans="1:10" ht="15.75" x14ac:dyDescent="0.25">
      <c r="A2" s="4"/>
      <c r="B2" s="8"/>
      <c r="C2" s="9" t="s">
        <v>25</v>
      </c>
      <c r="D2" s="9" t="s">
        <v>26</v>
      </c>
      <c r="E2" s="9" t="s">
        <v>25</v>
      </c>
      <c r="F2" s="9" t="s">
        <v>26</v>
      </c>
      <c r="G2" s="7" t="s">
        <v>61</v>
      </c>
      <c r="H2" s="7" t="s">
        <v>62</v>
      </c>
      <c r="I2" s="7" t="s">
        <v>64</v>
      </c>
      <c r="J2" s="7" t="s">
        <v>65</v>
      </c>
    </row>
    <row r="3" spans="1:10" ht="15.75" x14ac:dyDescent="0.25">
      <c r="A3" s="18" t="s">
        <v>27</v>
      </c>
      <c r="B3" s="7" t="s">
        <v>15</v>
      </c>
      <c r="C3" s="7">
        <v>8</v>
      </c>
      <c r="D3" s="7">
        <v>10</v>
      </c>
      <c r="E3" s="7">
        <v>30</v>
      </c>
      <c r="F3" s="7">
        <v>20</v>
      </c>
      <c r="G3" s="14">
        <f>C3*E3</f>
        <v>240</v>
      </c>
      <c r="H3" s="14">
        <f>D3*F3</f>
        <v>200</v>
      </c>
      <c r="I3" s="14">
        <f>D3*E3</f>
        <v>300</v>
      </c>
      <c r="J3" s="14">
        <f>F3*C3</f>
        <v>160</v>
      </c>
    </row>
    <row r="4" spans="1:10" ht="15.75" x14ac:dyDescent="0.25">
      <c r="A4" s="18"/>
      <c r="B4" s="7" t="s">
        <v>16</v>
      </c>
      <c r="C4" s="7">
        <v>4</v>
      </c>
      <c r="D4" s="7">
        <v>6</v>
      </c>
      <c r="E4" s="7">
        <v>50</v>
      </c>
      <c r="F4" s="7">
        <v>40</v>
      </c>
      <c r="G4" s="14">
        <f t="shared" ref="G4:G7" si="0">C4*E4</f>
        <v>200</v>
      </c>
      <c r="H4" s="14">
        <f t="shared" ref="H4:H7" si="1">D4*F4</f>
        <v>240</v>
      </c>
      <c r="I4" s="14">
        <f t="shared" ref="I4:I7" si="2">D4*E4</f>
        <v>300</v>
      </c>
      <c r="J4" s="14">
        <f t="shared" ref="J4:J7" si="3">F4*C4</f>
        <v>160</v>
      </c>
    </row>
    <row r="5" spans="1:10" ht="15.75" x14ac:dyDescent="0.25">
      <c r="A5" s="18"/>
      <c r="B5" s="7" t="s">
        <v>22</v>
      </c>
      <c r="C5" s="7">
        <v>5</v>
      </c>
      <c r="D5" s="7">
        <v>8</v>
      </c>
      <c r="E5" s="7">
        <v>50</v>
      </c>
      <c r="F5" s="7">
        <v>30</v>
      </c>
      <c r="G5" s="14">
        <f t="shared" si="0"/>
        <v>250</v>
      </c>
      <c r="H5" s="14">
        <f t="shared" si="1"/>
        <v>240</v>
      </c>
      <c r="I5" s="14">
        <f t="shared" si="2"/>
        <v>400</v>
      </c>
      <c r="J5" s="14">
        <f t="shared" si="3"/>
        <v>150</v>
      </c>
    </row>
    <row r="6" spans="1:10" ht="15.75" x14ac:dyDescent="0.25">
      <c r="A6" s="18"/>
      <c r="B6" s="7" t="s">
        <v>23</v>
      </c>
      <c r="C6" s="7">
        <v>7</v>
      </c>
      <c r="D6" s="7">
        <v>7</v>
      </c>
      <c r="E6" s="7">
        <v>30</v>
      </c>
      <c r="F6" s="7">
        <v>20</v>
      </c>
      <c r="G6" s="14">
        <f t="shared" si="0"/>
        <v>210</v>
      </c>
      <c r="H6" s="14">
        <f t="shared" si="1"/>
        <v>140</v>
      </c>
      <c r="I6" s="14">
        <f t="shared" si="2"/>
        <v>210</v>
      </c>
      <c r="J6" s="14">
        <f t="shared" si="3"/>
        <v>140</v>
      </c>
    </row>
    <row r="7" spans="1:10" ht="15.75" x14ac:dyDescent="0.25">
      <c r="A7" s="18"/>
      <c r="B7" s="7" t="s">
        <v>24</v>
      </c>
      <c r="C7" s="7">
        <v>9</v>
      </c>
      <c r="D7" s="7">
        <v>8</v>
      </c>
      <c r="E7" s="7">
        <v>10</v>
      </c>
      <c r="F7" s="7">
        <v>20</v>
      </c>
      <c r="G7" s="14">
        <f t="shared" si="0"/>
        <v>90</v>
      </c>
      <c r="H7" s="14">
        <f t="shared" si="1"/>
        <v>160</v>
      </c>
      <c r="I7" s="14">
        <f t="shared" si="2"/>
        <v>80</v>
      </c>
      <c r="J7" s="14">
        <f t="shared" si="3"/>
        <v>180</v>
      </c>
    </row>
    <row r="8" spans="1:10" x14ac:dyDescent="0.25">
      <c r="F8" t="s">
        <v>63</v>
      </c>
      <c r="G8" s="15">
        <f>SUM(G3:G7)</f>
        <v>990</v>
      </c>
      <c r="H8" s="15">
        <f t="shared" ref="H8:J8" si="4">SUM(H3:H7)</f>
        <v>980</v>
      </c>
      <c r="I8" s="15">
        <f t="shared" si="4"/>
        <v>1290</v>
      </c>
      <c r="J8" s="15">
        <f t="shared" si="4"/>
        <v>790</v>
      </c>
    </row>
    <row r="10" spans="1:10" x14ac:dyDescent="0.25">
      <c r="G10" t="s">
        <v>66</v>
      </c>
      <c r="H10">
        <f>I8/G8</f>
        <v>1.303030303030303</v>
      </c>
    </row>
    <row r="11" spans="1:10" x14ac:dyDescent="0.25">
      <c r="G11" t="s">
        <v>67</v>
      </c>
      <c r="H11">
        <f>J8/G8</f>
        <v>0.79797979797979801</v>
      </c>
    </row>
    <row r="12" spans="1:10" x14ac:dyDescent="0.25">
      <c r="G12" t="s">
        <v>68</v>
      </c>
      <c r="H12">
        <f>H8/J8</f>
        <v>1.240506329113924</v>
      </c>
    </row>
    <row r="13" spans="1:10" x14ac:dyDescent="0.25">
      <c r="G13" t="s">
        <v>69</v>
      </c>
      <c r="H13">
        <f>H8/I8</f>
        <v>0.75968992248062017</v>
      </c>
    </row>
    <row r="14" spans="1:10" x14ac:dyDescent="0.25">
      <c r="G14" t="s">
        <v>70</v>
      </c>
      <c r="H14">
        <f>GEOMEAN(H10,H12)</f>
        <v>1.2713840245717756</v>
      </c>
    </row>
    <row r="15" spans="1:10" x14ac:dyDescent="0.25">
      <c r="G15" t="s">
        <v>71</v>
      </c>
      <c r="H15">
        <f>GEOMEAN(H11,H13)</f>
        <v>0.77859951892380053</v>
      </c>
    </row>
  </sheetData>
  <mergeCells count="4">
    <mergeCell ref="G1:J1"/>
    <mergeCell ref="C1:D1"/>
    <mergeCell ref="E1:F1"/>
    <mergeCell ref="A3:A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workbookViewId="0"/>
  </sheetViews>
  <sheetFormatPr defaultRowHeight="15" x14ac:dyDescent="0.25"/>
  <cols>
    <col min="1" max="1" width="15.42578125" customWidth="1"/>
    <col min="2" max="7" width="11.85546875" bestFit="1" customWidth="1"/>
  </cols>
  <sheetData>
    <row r="1" spans="1:7" ht="15.75" x14ac:dyDescent="0.25">
      <c r="A1" s="9" t="s">
        <v>28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</row>
    <row r="2" spans="1:7" ht="15.75" x14ac:dyDescent="0.25">
      <c r="A2" s="9" t="s">
        <v>3</v>
      </c>
      <c r="B2" s="7">
        <v>2189.1999999999998</v>
      </c>
      <c r="C2" s="7">
        <v>2352.1999999999998</v>
      </c>
      <c r="D2" s="7">
        <v>2464.4</v>
      </c>
      <c r="E2" s="7">
        <v>2577.1</v>
      </c>
      <c r="F2" s="7">
        <v>2781.1</v>
      </c>
      <c r="G2" s="7">
        <v>2978.2</v>
      </c>
    </row>
    <row r="3" spans="1:7" x14ac:dyDescent="0.25">
      <c r="A3" s="14" t="s">
        <v>72</v>
      </c>
      <c r="B3" s="14">
        <f>B2/$B$2</f>
        <v>1</v>
      </c>
      <c r="C3" s="14">
        <f>C2/$B$2</f>
        <v>1.07445642243742</v>
      </c>
      <c r="D3" s="14">
        <f>D2/$B$2</f>
        <v>1.1257080211949573</v>
      </c>
      <c r="E3" s="14">
        <f t="shared" ref="E3:G3" si="0">E2/$B$2</f>
        <v>1.1771880138863513</v>
      </c>
      <c r="F3" s="14">
        <f t="shared" si="0"/>
        <v>1.270372738900055</v>
      </c>
      <c r="G3" s="14">
        <f t="shared" si="0"/>
        <v>1.3604056276265302</v>
      </c>
    </row>
    <row r="4" spans="1:7" x14ac:dyDescent="0.25">
      <c r="A4" s="14" t="s">
        <v>73</v>
      </c>
      <c r="B4" s="16" t="s">
        <v>74</v>
      </c>
      <c r="C4" s="14">
        <f>C2/B2</f>
        <v>1.07445642243742</v>
      </c>
      <c r="D4" s="14">
        <f t="shared" ref="D4:G4" si="1">D2/C2</f>
        <v>1.0477000255080351</v>
      </c>
      <c r="E4" s="14">
        <f t="shared" si="1"/>
        <v>1.0457312124655087</v>
      </c>
      <c r="F4" s="14">
        <f t="shared" si="1"/>
        <v>1.0791587443250166</v>
      </c>
      <c r="G4" s="14">
        <f t="shared" si="1"/>
        <v>1.0708712379993528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HDP_sezonnost</vt:lpstr>
      <vt:lpstr>dve_prodejny</vt:lpstr>
      <vt:lpstr>pet_druhu_zbozi</vt:lpstr>
      <vt:lpstr>bazicke_a_retezove_indexy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Sládek</dc:creator>
  <cp:lastModifiedBy>Lubomír Štěpánek</cp:lastModifiedBy>
  <dcterms:created xsi:type="dcterms:W3CDTF">2016-08-11T10:58:52Z</dcterms:created>
  <dcterms:modified xsi:type="dcterms:W3CDTF">2020-05-25T14:43:04Z</dcterms:modified>
</cp:coreProperties>
</file>