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\Pictures\JDR SF LORE\"/>
    </mc:Choice>
  </mc:AlternateContent>
  <bookViews>
    <workbookView xWindow="0" yWindow="0" windowWidth="13785" windowHeight="47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13" i="1" l="1"/>
  <c r="AF111" i="1"/>
  <c r="AF125" i="1"/>
  <c r="AD125" i="1"/>
  <c r="AB125" i="1"/>
  <c r="Z125" i="1"/>
  <c r="X125" i="1"/>
  <c r="V125" i="1"/>
  <c r="T125" i="1"/>
  <c r="X109" i="1"/>
  <c r="X113" i="1"/>
  <c r="V111" i="1"/>
  <c r="V109" i="1"/>
  <c r="AB107" i="1"/>
  <c r="Z107" i="1"/>
  <c r="T103" i="1"/>
  <c r="T99" i="1"/>
  <c r="T105" i="1"/>
  <c r="AD101" i="1"/>
  <c r="X105" i="1"/>
  <c r="X103" i="1"/>
  <c r="X101" i="1"/>
  <c r="X99" i="1"/>
  <c r="AF81" i="1"/>
  <c r="X77" i="1"/>
  <c r="X81" i="1"/>
  <c r="V79" i="1"/>
  <c r="V77" i="1"/>
  <c r="AF79" i="1"/>
  <c r="AD83" i="1"/>
  <c r="X83" i="1"/>
  <c r="X85" i="1"/>
  <c r="AD68" i="1"/>
  <c r="AB74" i="1"/>
  <c r="Z74" i="1"/>
  <c r="T85" i="1"/>
  <c r="X70" i="1"/>
  <c r="X68" i="1"/>
  <c r="X66" i="1"/>
  <c r="X72" i="1"/>
  <c r="T72" i="1"/>
  <c r="T70" i="1"/>
  <c r="T66" i="1"/>
  <c r="AB57" i="1"/>
  <c r="X56" i="1"/>
  <c r="X57" i="1"/>
  <c r="U57" i="1"/>
  <c r="U56" i="1"/>
  <c r="W57" i="1"/>
  <c r="T57" i="1"/>
  <c r="X55" i="1"/>
  <c r="X54" i="1"/>
  <c r="X53" i="1"/>
  <c r="X52" i="1"/>
  <c r="X51" i="1"/>
  <c r="X50" i="1"/>
  <c r="W50" i="1"/>
  <c r="T50" i="1"/>
  <c r="Y50" i="1"/>
  <c r="N19" i="1" l="1"/>
  <c r="S19" i="1"/>
  <c r="N18" i="1"/>
  <c r="S18" i="1"/>
  <c r="AA56" i="1" l="1"/>
  <c r="AA57" i="1"/>
  <c r="Z57" i="1"/>
  <c r="Y57" i="1"/>
  <c r="V57" i="1"/>
  <c r="S2" i="1"/>
  <c r="S3" i="1"/>
  <c r="S4" i="1"/>
  <c r="W52" i="1" s="1"/>
  <c r="Y52" i="1" s="1"/>
  <c r="S5" i="1"/>
  <c r="W53" i="1" s="1"/>
  <c r="Y53" i="1" s="1"/>
  <c r="S6" i="1"/>
  <c r="W54" i="1" s="1"/>
  <c r="Y54" i="1" s="1"/>
  <c r="S7" i="1"/>
  <c r="S8" i="1"/>
  <c r="S9" i="1"/>
  <c r="W51" i="1" s="1"/>
  <c r="Y51" i="1" s="1"/>
  <c r="S10" i="1"/>
  <c r="W56" i="1" s="1"/>
  <c r="Y56" i="1" s="1"/>
  <c r="S11" i="1"/>
  <c r="S12" i="1"/>
  <c r="W55" i="1" s="1"/>
  <c r="Y55" i="1" s="1"/>
  <c r="S13" i="1"/>
  <c r="S14" i="1"/>
  <c r="S15" i="1"/>
  <c r="S16" i="1"/>
  <c r="S17" i="1"/>
  <c r="N12" i="1"/>
  <c r="T55" i="1" s="1"/>
  <c r="Z55" i="1" s="1"/>
  <c r="N2" i="1"/>
  <c r="N3" i="1"/>
  <c r="N4" i="1"/>
  <c r="T52" i="1" s="1"/>
  <c r="N5" i="1"/>
  <c r="T53" i="1" s="1"/>
  <c r="Z53" i="1" s="1"/>
  <c r="N6" i="1"/>
  <c r="T54" i="1" s="1"/>
  <c r="N7" i="1"/>
  <c r="N8" i="1"/>
  <c r="N9" i="1"/>
  <c r="T51" i="1" s="1"/>
  <c r="Z51" i="1" s="1"/>
  <c r="N10" i="1"/>
  <c r="T56" i="1" s="1"/>
  <c r="V56" i="1" s="1"/>
  <c r="N11" i="1"/>
  <c r="N13" i="1"/>
  <c r="N14" i="1"/>
  <c r="N15" i="1"/>
  <c r="N16" i="1"/>
  <c r="N17" i="1"/>
  <c r="Z52" i="1" l="1"/>
  <c r="Z54" i="1"/>
  <c r="Z56" i="1"/>
  <c r="AB56" i="1"/>
  <c r="U55" i="1"/>
  <c r="U53" i="1"/>
  <c r="U51" i="1"/>
  <c r="U54" i="1"/>
  <c r="U52" i="1"/>
  <c r="U50" i="1"/>
  <c r="AA50" i="1" s="1"/>
  <c r="Z50" i="1"/>
  <c r="V50" i="1"/>
  <c r="AB50" i="1" s="1"/>
  <c r="AA54" i="1" l="1"/>
  <c r="V54" i="1"/>
  <c r="AB54" i="1" s="1"/>
  <c r="V53" i="1"/>
  <c r="AB53" i="1" s="1"/>
  <c r="AA53" i="1"/>
  <c r="AA52" i="1"/>
  <c r="V52" i="1"/>
  <c r="AB52" i="1" s="1"/>
  <c r="AA51" i="1"/>
  <c r="V51" i="1"/>
  <c r="AB51" i="1" s="1"/>
  <c r="V55" i="1"/>
  <c r="AB55" i="1" s="1"/>
  <c r="AA55" i="1"/>
</calcChain>
</file>

<file path=xl/sharedStrings.xml><?xml version="1.0" encoding="utf-8"?>
<sst xmlns="http://schemas.openxmlformats.org/spreadsheetml/2006/main" count="470" uniqueCount="273">
  <si>
    <t>MP5SD6</t>
  </si>
  <si>
    <t>Five-seveN</t>
  </si>
  <si>
    <t>G18</t>
  </si>
  <si>
    <t>M200</t>
  </si>
  <si>
    <t>M60E4</t>
  </si>
  <si>
    <t>FAL</t>
  </si>
  <si>
    <t>VECTOR</t>
  </si>
  <si>
    <t>NOM</t>
  </si>
  <si>
    <t>45ACP</t>
  </si>
  <si>
    <t>NATION</t>
  </si>
  <si>
    <t>Allemagne</t>
  </si>
  <si>
    <t>Belgique</t>
  </si>
  <si>
    <t>Autriche</t>
  </si>
  <si>
    <t>Amérique</t>
  </si>
  <si>
    <t>Nom</t>
  </si>
  <si>
    <t>Prenom</t>
  </si>
  <si>
    <t>Grade</t>
  </si>
  <si>
    <t>Division</t>
  </si>
  <si>
    <t>Nationalité</t>
  </si>
  <si>
    <t>Smith</t>
  </si>
  <si>
    <t>Mathiew</t>
  </si>
  <si>
    <t>John</t>
  </si>
  <si>
    <t>Colonel</t>
  </si>
  <si>
    <t>Lieutenant-Colonel</t>
  </si>
  <si>
    <t>USA</t>
  </si>
  <si>
    <t>PRENOM</t>
  </si>
  <si>
    <t>AGE</t>
  </si>
  <si>
    <t>NATIONALITE</t>
  </si>
  <si>
    <t>INDICATIF</t>
  </si>
  <si>
    <t>ARME PRINCIPALE</t>
  </si>
  <si>
    <t>ARME SECONDAIRE</t>
  </si>
  <si>
    <t>WILDFIRE</t>
  </si>
  <si>
    <t>DRACO</t>
  </si>
  <si>
    <t>DRIFT</t>
  </si>
  <si>
    <t>BLACKOUT</t>
  </si>
  <si>
    <t>SHADOW SKY</t>
  </si>
  <si>
    <t>BUSTER</t>
  </si>
  <si>
    <t>Thunder</t>
  </si>
  <si>
    <t>Calibre</t>
  </si>
  <si>
    <t>NOM2</t>
  </si>
  <si>
    <t>TIR</t>
  </si>
  <si>
    <t>CHARGEUR</t>
  </si>
  <si>
    <t>NB CHARGEUR</t>
  </si>
  <si>
    <t>MALUS</t>
  </si>
  <si>
    <t>JOUEUR</t>
  </si>
  <si>
    <t>Alexi G.</t>
  </si>
  <si>
    <t>Liz .C</t>
  </si>
  <si>
    <t>Jérèm T.</t>
  </si>
  <si>
    <t>Aymeric G.</t>
  </si>
  <si>
    <t>Rèm L.</t>
  </si>
  <si>
    <t>Flo D.</t>
  </si>
  <si>
    <t>Clem M.</t>
  </si>
  <si>
    <t>Capitaine</t>
  </si>
  <si>
    <t>Portée ZEN</t>
  </si>
  <si>
    <t>Portée FEU</t>
  </si>
  <si>
    <t>0-50m</t>
  </si>
  <si>
    <t>0-40m</t>
  </si>
  <si>
    <t>0-80m</t>
  </si>
  <si>
    <t>0-60m</t>
  </si>
  <si>
    <t>0-45m</t>
  </si>
  <si>
    <t>Portée INSTINC</t>
  </si>
  <si>
    <t>0-100m</t>
  </si>
  <si>
    <t>0-120m</t>
  </si>
  <si>
    <t>0-20m</t>
  </si>
  <si>
    <t>0-30m</t>
  </si>
  <si>
    <t>Baptiste S.</t>
  </si>
  <si>
    <t>Consideration</t>
  </si>
  <si>
    <t>0-55m</t>
  </si>
  <si>
    <t>Division d'orgine</t>
  </si>
  <si>
    <t>ASPECT</t>
  </si>
  <si>
    <t>SILENCIEUX</t>
  </si>
  <si>
    <t>Petite frite</t>
  </si>
  <si>
    <t>Grande Frite</t>
  </si>
  <si>
    <t>Rambo</t>
  </si>
  <si>
    <t>aucun respect pour la physique</t>
  </si>
  <si>
    <t>Whoa, Foudroyant</t>
  </si>
  <si>
    <t>7,62 NATO</t>
  </si>
  <si>
    <t>Bersa THUNDER 9</t>
  </si>
  <si>
    <t>Argentine</t>
  </si>
  <si>
    <t>0-10m</t>
  </si>
  <si>
    <t>0-15m</t>
  </si>
  <si>
    <t>Voir annexe</t>
  </si>
  <si>
    <t>SOIT NB A TIR</t>
  </si>
  <si>
    <t>UMP45</t>
  </si>
  <si>
    <t>0-35m</t>
  </si>
  <si>
    <t>0-110m</t>
  </si>
  <si>
    <t>Blitzkrieg</t>
  </si>
  <si>
    <t>AS VAL</t>
  </si>
  <si>
    <t>ASPECT 2</t>
  </si>
  <si>
    <t>Mère patrie</t>
  </si>
  <si>
    <t>C'est glauck</t>
  </si>
  <si>
    <t>URSS</t>
  </si>
  <si>
    <t>One shot, one kill</t>
  </si>
  <si>
    <t>Un point c'est tout</t>
  </si>
  <si>
    <t>OMG PRANK</t>
  </si>
  <si>
    <t>Arthung</t>
  </si>
  <si>
    <t>C'est du lourd</t>
  </si>
  <si>
    <t>Tiers monde</t>
  </si>
  <si>
    <t>FIRST GROUP</t>
  </si>
  <si>
    <t>X</t>
  </si>
  <si>
    <t>SECOND</t>
  </si>
  <si>
    <t>GROUPE</t>
  </si>
  <si>
    <t>Mauvais film</t>
  </si>
  <si>
    <t>… et j'ai plus de bubble-gum</t>
  </si>
  <si>
    <t>Nico. R</t>
  </si>
  <si>
    <t>Paul. G</t>
  </si>
  <si>
    <t>0-150m</t>
  </si>
  <si>
    <t>0-200m</t>
  </si>
  <si>
    <t>2-100m</t>
  </si>
  <si>
    <t>0-800m</t>
  </si>
  <si>
    <t>0-2000m</t>
  </si>
  <si>
    <t>Colonne8</t>
  </si>
  <si>
    <t>Colonne9</t>
  </si>
  <si>
    <t>Colonne10</t>
  </si>
  <si>
    <t>IMPORTANCE</t>
  </si>
  <si>
    <t>Captaine</t>
  </si>
  <si>
    <t>Lieutenant colonel</t>
  </si>
  <si>
    <t>Caporal</t>
  </si>
  <si>
    <t>Sergent</t>
  </si>
  <si>
    <t>Soldat</t>
  </si>
  <si>
    <t>Soldat 1ère classe</t>
  </si>
  <si>
    <t>Lieutenant</t>
  </si>
  <si>
    <t>Sous-Lieutenant</t>
  </si>
  <si>
    <t>Second lieutenant</t>
  </si>
  <si>
    <t>Premier lieutenant</t>
  </si>
  <si>
    <t>Caporal-Chef</t>
  </si>
  <si>
    <t>Sergent-Chef</t>
  </si>
  <si>
    <t>Adjudant</t>
  </si>
  <si>
    <t>Adjudant-Chef</t>
  </si>
  <si>
    <t>ACCRIDATION IA</t>
  </si>
  <si>
    <t>PERSO1</t>
  </si>
  <si>
    <t>Blackout</t>
  </si>
  <si>
    <t>Drift</t>
  </si>
  <si>
    <t>Wildfire</t>
  </si>
  <si>
    <t>Draco</t>
  </si>
  <si>
    <t>SCAR-20 SSR</t>
  </si>
  <si>
    <t>SEXE</t>
  </si>
  <si>
    <t>F</t>
  </si>
  <si>
    <t>M</t>
  </si>
  <si>
    <t>JAP</t>
  </si>
  <si>
    <t>RUSSE</t>
  </si>
  <si>
    <t>SUISS</t>
  </si>
  <si>
    <t>FRA</t>
  </si>
  <si>
    <t>IGOR</t>
  </si>
  <si>
    <t>IKUME</t>
  </si>
  <si>
    <t>TACHIBANA</t>
  </si>
  <si>
    <t>ELIEN</t>
  </si>
  <si>
    <t>ID</t>
  </si>
  <si>
    <t>Colonne1</t>
  </si>
  <si>
    <t>Colonne2</t>
  </si>
  <si>
    <t>2-5</t>
  </si>
  <si>
    <t>4-2</t>
  </si>
  <si>
    <t>0-3</t>
  </si>
  <si>
    <t>0-1</t>
  </si>
  <si>
    <t>Sergent-chef</t>
  </si>
  <si>
    <t>SATOKAA</t>
  </si>
  <si>
    <t>Emplacement</t>
  </si>
  <si>
    <t>Colonne4</t>
  </si>
  <si>
    <t>Colonne5</t>
  </si>
  <si>
    <t>Colonne6</t>
  </si>
  <si>
    <t>Colonne7</t>
  </si>
  <si>
    <t>RANDOM</t>
  </si>
  <si>
    <t>.01</t>
  </si>
  <si>
    <t>.02</t>
  </si>
  <si>
    <t>.03</t>
  </si>
  <si>
    <t>DIV</t>
  </si>
  <si>
    <t>103e</t>
  </si>
  <si>
    <t>Matiew</t>
  </si>
  <si>
    <t>STATU</t>
  </si>
  <si>
    <t>.04</t>
  </si>
  <si>
    <t>108e</t>
  </si>
  <si>
    <t>486e</t>
  </si>
  <si>
    <t>34e</t>
  </si>
  <si>
    <t>Satokaa</t>
  </si>
  <si>
    <t>KIA</t>
  </si>
  <si>
    <t>ALIVE</t>
  </si>
  <si>
    <t>Elien</t>
  </si>
  <si>
    <t>ESQUADE</t>
  </si>
  <si>
    <t>N/A</t>
  </si>
  <si>
    <t>.01321</t>
  </si>
  <si>
    <t>.01325</t>
  </si>
  <si>
    <t>NUM</t>
  </si>
  <si>
    <t>TAILLE</t>
  </si>
  <si>
    <t>.03601</t>
  </si>
  <si>
    <t>Buster</t>
  </si>
  <si>
    <t>ARME-S</t>
  </si>
  <si>
    <t>ARME-P</t>
  </si>
  <si>
    <t>ARC 6.8.</t>
  </si>
  <si>
    <t>Desert Egeal</t>
  </si>
  <si>
    <t>Desert Egeale</t>
  </si>
  <si>
    <t>MP7</t>
  </si>
  <si>
    <t>ACR 6.8.</t>
  </si>
  <si>
    <t>50. AE</t>
  </si>
  <si>
    <t>Israel</t>
  </si>
  <si>
    <t>Amerique</t>
  </si>
  <si>
    <t>SCAR-H 20 SSR</t>
  </si>
  <si>
    <t>ABREVIATION</t>
  </si>
  <si>
    <t>Col</t>
  </si>
  <si>
    <t>Adj</t>
  </si>
  <si>
    <t>Lt-C</t>
  </si>
  <si>
    <t>1Lt</t>
  </si>
  <si>
    <t>2Lt</t>
  </si>
  <si>
    <t>Cpt</t>
  </si>
  <si>
    <t>Lt</t>
  </si>
  <si>
    <t>SLt</t>
  </si>
  <si>
    <t>Adj-C</t>
  </si>
  <si>
    <t>Sgt-C</t>
  </si>
  <si>
    <t>Sgt</t>
  </si>
  <si>
    <t>Cpl</t>
  </si>
  <si>
    <t>Cpl-C</t>
  </si>
  <si>
    <t>1Pvt</t>
  </si>
  <si>
    <t>Pvt</t>
  </si>
  <si>
    <t>Major</t>
  </si>
  <si>
    <t>Mjr</t>
  </si>
  <si>
    <t>Général *****</t>
  </si>
  <si>
    <t>Général ****</t>
  </si>
  <si>
    <t>Général ***</t>
  </si>
  <si>
    <t>Général **</t>
  </si>
  <si>
    <t>Général *</t>
  </si>
  <si>
    <t>Gn5</t>
  </si>
  <si>
    <t>Gn4</t>
  </si>
  <si>
    <t>Gn3</t>
  </si>
  <si>
    <t>Gn2</t>
  </si>
  <si>
    <t>Gn1</t>
  </si>
  <si>
    <t>RAKTAPOF</t>
  </si>
  <si>
    <t>AK5C</t>
  </si>
  <si>
    <t>4,6 x 30 mm</t>
  </si>
  <si>
    <t>5,7 x 28 mm</t>
  </si>
  <si>
    <t>IMP</t>
  </si>
  <si>
    <t>7+1</t>
  </si>
  <si>
    <t>11,43 x 23 mm</t>
  </si>
  <si>
    <t>408. Chey</t>
  </si>
  <si>
    <t>10,36 x 77 mm</t>
  </si>
  <si>
    <t>7,62 x 51 mm</t>
  </si>
  <si>
    <t>M16A4</t>
  </si>
  <si>
    <t>9 x 19 mm</t>
  </si>
  <si>
    <t>9 parabellum</t>
  </si>
  <si>
    <t>LIGHTNING</t>
  </si>
  <si>
    <t>SHADOW</t>
  </si>
  <si>
    <t>PAUL</t>
  </si>
  <si>
    <t>P</t>
  </si>
  <si>
    <t>S</t>
  </si>
  <si>
    <t>T</t>
  </si>
  <si>
    <t>MUN</t>
  </si>
  <si>
    <t>MP</t>
  </si>
  <si>
    <t>MS</t>
  </si>
  <si>
    <t>MT</t>
  </si>
  <si>
    <t>RP</t>
  </si>
  <si>
    <t>RS</t>
  </si>
  <si>
    <t>RT</t>
  </si>
  <si>
    <t>Suède</t>
  </si>
  <si>
    <t>FN 5,7</t>
  </si>
  <si>
    <t>5,56 NATO</t>
  </si>
  <si>
    <t>5,56 x 45</t>
  </si>
  <si>
    <t>5,56 x 45 mm</t>
  </si>
  <si>
    <t>9 x 39 mm</t>
  </si>
  <si>
    <t>7,62 x 51</t>
  </si>
  <si>
    <t>SCAR-20</t>
  </si>
  <si>
    <t>FN1</t>
  </si>
  <si>
    <t>FN2</t>
  </si>
  <si>
    <t>FN3</t>
  </si>
  <si>
    <t>FN4</t>
  </si>
  <si>
    <t>5,7 x 28</t>
  </si>
  <si>
    <t>PARTIE 1</t>
  </si>
  <si>
    <t>DRFIT</t>
  </si>
  <si>
    <t>4,6 x 30</t>
  </si>
  <si>
    <t>FN5</t>
  </si>
  <si>
    <t>11,43 x 23</t>
  </si>
  <si>
    <t>PARTIE 3</t>
  </si>
  <si>
    <t>PARTIE 2</t>
  </si>
  <si>
    <t>TOTAL</t>
  </si>
  <si>
    <t>9 x 19</t>
  </si>
  <si>
    <t>FN6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</si>
</sst>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quotePrefix="1"/>
    <xf numFmtId="164" fontId="0" fillId="0" borderId="0" xfId="0" applyNumberFormat="1"/>
    <xf numFmtId="0" fontId="0" fillId="0" borderId="1" xfId="0" applyFont="1" applyFill="1" applyBorder="1"/>
  </cellXfs>
  <cellStyles count="1">
    <cellStyle name="Normal" xfId="0" builtinId="0"/>
  </cellStyles>
  <dxfs count="3">
    <dxf>
      <numFmt numFmtId="164" formatCode="0.0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S19" totalsRowShown="0">
  <autoFilter ref="A1:S19"/>
  <sortState ref="A2:R17">
    <sortCondition ref="R1:R17"/>
  </sortState>
  <tableColumns count="19">
    <tableColumn id="1" name="NOM"/>
    <tableColumn id="2" name="Calibre"/>
    <tableColumn id="3" name="NOM2"/>
    <tableColumn id="4" name="NATION"/>
    <tableColumn id="5" name="TIR"/>
    <tableColumn id="6" name="CHARGEUR"/>
    <tableColumn id="7" name="NB CHARGEUR"/>
    <tableColumn id="8" name="MALUS"/>
    <tableColumn id="9" name="Portée ZEN"/>
    <tableColumn id="10" name="Portée FEU"/>
    <tableColumn id="11" name="Portée INSTINC"/>
    <tableColumn id="12" name="Consideration"/>
    <tableColumn id="13" name="ASPECT"/>
    <tableColumn id="14" name="SOIT NB A TIR" dataDxfId="2">
      <calculatedColumnFormula>Tableau1[[#This Row],[NB CHARGEUR]]*ROUNDDOWN(Tableau1[[#This Row],[CHARGEUR]]/Tableau1[[#This Row],[TIR]],0)</calculatedColumnFormula>
    </tableColumn>
    <tableColumn id="15" name="ASPECT 2"/>
    <tableColumn id="16" name="FIRST GROUP"/>
    <tableColumn id="17" name="SECOND"/>
    <tableColumn id="18" name="IMP"/>
    <tableColumn id="19" name="MUN" dataDxfId="1">
      <calculatedColumnFormula>Tableau1[[#This Row],[NB CHARGEUR]]*Tableau1[[#This Row],[CHARGEUR]]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A1:AI3" totalsRowShown="0">
  <autoFilter ref="AA1:AI3"/>
  <tableColumns count="9">
    <tableColumn id="1" name="Nom"/>
    <tableColumn id="2" name="Prenom"/>
    <tableColumn id="3" name="Grade"/>
    <tableColumn id="4" name="Division"/>
    <tableColumn id="5" name="Nationalité"/>
    <tableColumn id="6" name="ID"/>
    <tableColumn id="7" name="STATU"/>
    <tableColumn id="8" name="ARME-P"/>
    <tableColumn id="9" name="ARME-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BA1:BN11" totalsRowShown="0">
  <autoFilter ref="BA1:BN11"/>
  <tableColumns count="14">
    <tableColumn id="1" name="NOM"/>
    <tableColumn id="2" name="PRENOM"/>
    <tableColumn id="3" name="AGE"/>
    <tableColumn id="4" name="NATIONALITE"/>
    <tableColumn id="5" name="INDICATIF"/>
    <tableColumn id="6" name="Emplacement"/>
    <tableColumn id="7" name="Colonne2"/>
    <tableColumn id="8" name="ARME SECONDAIRE"/>
    <tableColumn id="9" name="ARME PRINCIPALE"/>
    <tableColumn id="10" name="JOUEUR"/>
    <tableColumn id="11" name="Grade"/>
    <tableColumn id="12" name="Division d'orgine"/>
    <tableColumn id="13" name="GROUPE"/>
    <tableColumn id="14" name="SEX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CA1:CJ22" totalsRowShown="0">
  <autoFilter ref="CA1:CJ22"/>
  <sortState ref="CA2:CJ22">
    <sortCondition descending="1" ref="CA1:CA22"/>
  </sortState>
  <tableColumns count="10">
    <tableColumn id="1" name="IMPORTANCE" dataDxfId="0"/>
    <tableColumn id="2" name="NOM"/>
    <tableColumn id="3" name="ACCRIDATION IA"/>
    <tableColumn id="4" name="PERSO1"/>
    <tableColumn id="5" name="ABREVIATION"/>
    <tableColumn id="6" name="Colonne2"/>
    <tableColumn id="7" name="Colonne1"/>
    <tableColumn id="8" name="Colonne8"/>
    <tableColumn id="9" name="Colonne9"/>
    <tableColumn id="10" name="Colonne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DA1:DH11" totalsRowShown="0">
  <autoFilter ref="DA1:DH11"/>
  <tableColumns count="8">
    <tableColumn id="1" name="ID"/>
    <tableColumn id="2" name="Grade"/>
    <tableColumn id="3" name="NOM"/>
    <tableColumn id="4" name="DIV"/>
    <tableColumn id="5" name="STATU"/>
    <tableColumn id="6" name="ESQUADE"/>
    <tableColumn id="7" name="Colonne7"/>
    <tableColumn id="8" name="Colonne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au6" displayName="Tableau6" ref="EA1:EG8" totalsRowShown="0">
  <autoFilter ref="EA1:EG8"/>
  <tableColumns count="7">
    <tableColumn id="1" name="ESQUADE"/>
    <tableColumn id="2" name="NUM"/>
    <tableColumn id="3" name="TAILLE"/>
    <tableColumn id="4" name="Colonne4"/>
    <tableColumn id="5" name="Colonne5"/>
    <tableColumn id="6" name="Colonne6"/>
    <tableColumn id="7" name="Colonne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S49:AB57" totalsRowShown="0">
  <autoFilter ref="S49:AB57"/>
  <sortState ref="S50:AB57">
    <sortCondition ref="AB49:AB57"/>
  </sortState>
  <tableColumns count="10">
    <tableColumn id="1" name="Colonne1"/>
    <tableColumn id="2" name="P"/>
    <tableColumn id="3" name="S"/>
    <tableColumn id="4" name="T">
      <calculatedColumnFormula>U50+T50</calculatedColumnFormula>
    </tableColumn>
    <tableColumn id="5" name="MP"/>
    <tableColumn id="6" name="MS"/>
    <tableColumn id="7" name="MT">
      <calculatedColumnFormula>W50+X50</calculatedColumnFormula>
    </tableColumn>
    <tableColumn id="8" name="RP">
      <calculatedColumnFormula>T50/W50</calculatedColumnFormula>
    </tableColumn>
    <tableColumn id="9" name="RS">
      <calculatedColumnFormula>U50/X50</calculatedColumnFormula>
    </tableColumn>
    <tableColumn id="10" name="RT">
      <calculatedColumnFormula>V50/Y50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25"/>
  <sheetViews>
    <sheetView tabSelected="1" workbookViewId="0">
      <selection activeCell="B1" sqref="B1"/>
    </sheetView>
  </sheetViews>
  <sheetFormatPr baseColWidth="10" defaultRowHeight="15" x14ac:dyDescent="0.25"/>
  <cols>
    <col min="1" max="1" width="11" bestFit="1" customWidth="1"/>
    <col min="2" max="2" width="13.28515625" bestFit="1" customWidth="1"/>
    <col min="3" max="3" width="12.5703125" bestFit="1" customWidth="1"/>
    <col min="4" max="4" width="10.5703125" bestFit="1" customWidth="1"/>
    <col min="5" max="5" width="6" bestFit="1" customWidth="1"/>
    <col min="6" max="6" width="13.140625" bestFit="1" customWidth="1"/>
    <col min="7" max="7" width="16.140625" bestFit="1" customWidth="1"/>
    <col min="8" max="8" width="9.7109375" bestFit="1" customWidth="1"/>
    <col min="9" max="10" width="13.140625" bestFit="1" customWidth="1"/>
    <col min="11" max="11" width="16.85546875" bestFit="1" customWidth="1"/>
    <col min="12" max="12" width="15.7109375" bestFit="1" customWidth="1"/>
    <col min="13" max="13" width="28.85546875" bestFit="1" customWidth="1"/>
    <col min="14" max="14" width="15.140625" bestFit="1" customWidth="1"/>
    <col min="15" max="15" width="26.140625" bestFit="1" customWidth="1"/>
    <col min="19" max="19" width="11.5703125" customWidth="1"/>
    <col min="27" max="27" width="8.85546875" bestFit="1" customWidth="1"/>
    <col min="28" max="28" width="11.5703125" customWidth="1"/>
    <col min="29" max="29" width="18.28515625" bestFit="1" customWidth="1"/>
    <col min="30" max="31" width="11.5703125" customWidth="1"/>
    <col min="53" max="53" width="11.42578125" bestFit="1" customWidth="1"/>
    <col min="54" max="54" width="11.5703125" customWidth="1"/>
    <col min="55" max="55" width="7" bestFit="1" customWidth="1"/>
    <col min="56" max="56" width="15.140625" bestFit="1" customWidth="1"/>
    <col min="57" max="57" width="12.7109375" bestFit="1" customWidth="1"/>
    <col min="58" max="58" width="19.42578125" bestFit="1" customWidth="1"/>
    <col min="59" max="59" width="20.5703125" bestFit="1" customWidth="1"/>
    <col min="60" max="60" width="20.42578125" bestFit="1" customWidth="1"/>
    <col min="61" max="61" width="21.5703125" bestFit="1" customWidth="1"/>
    <col min="62" max="62" width="10.5703125" bestFit="1" customWidth="1"/>
    <col min="63" max="63" width="12.42578125" bestFit="1" customWidth="1"/>
    <col min="64" max="64" width="18.42578125" bestFit="1" customWidth="1"/>
    <col min="79" max="79" width="15.28515625" bestFit="1" customWidth="1"/>
    <col min="80" max="80" width="17.7109375" bestFit="1" customWidth="1"/>
    <col min="81" max="81" width="17.85546875" bestFit="1" customWidth="1"/>
    <col min="82" max="87" width="11.5703125" customWidth="1"/>
    <col min="88" max="88" width="12.5703125" customWidth="1"/>
    <col min="105" max="105" width="11.5703125" customWidth="1"/>
    <col min="106" max="106" width="18.28515625" bestFit="1" customWidth="1"/>
    <col min="107" max="112" width="11.5703125" customWidth="1"/>
    <col min="131" max="137" width="11.5703125" customWidth="1"/>
    <col min="16383" max="16383" width="20" bestFit="1" customWidth="1"/>
    <col min="16384" max="16384" width="12.85546875" bestFit="1" customWidth="1"/>
  </cols>
  <sheetData>
    <row r="1" spans="1:137" x14ac:dyDescent="0.25">
      <c r="A1" t="s">
        <v>7</v>
      </c>
      <c r="B1" t="s">
        <v>38</v>
      </c>
      <c r="C1" t="s">
        <v>39</v>
      </c>
      <c r="D1" t="s">
        <v>9</v>
      </c>
      <c r="E1" t="s">
        <v>40</v>
      </c>
      <c r="F1" t="s">
        <v>41</v>
      </c>
      <c r="G1" t="s">
        <v>42</v>
      </c>
      <c r="H1" t="s">
        <v>43</v>
      </c>
      <c r="I1" t="s">
        <v>53</v>
      </c>
      <c r="J1" t="s">
        <v>54</v>
      </c>
      <c r="K1" t="s">
        <v>60</v>
      </c>
      <c r="L1" t="s">
        <v>66</v>
      </c>
      <c r="M1" t="s">
        <v>69</v>
      </c>
      <c r="N1" t="s">
        <v>82</v>
      </c>
      <c r="O1" t="s">
        <v>88</v>
      </c>
      <c r="P1" t="s">
        <v>98</v>
      </c>
      <c r="Q1" t="s">
        <v>100</v>
      </c>
      <c r="R1" t="s">
        <v>228</v>
      </c>
      <c r="S1" t="s">
        <v>243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147</v>
      </c>
      <c r="AG1" t="s">
        <v>168</v>
      </c>
      <c r="AH1" t="s">
        <v>186</v>
      </c>
      <c r="AI1" t="s">
        <v>185</v>
      </c>
      <c r="BA1" t="s">
        <v>7</v>
      </c>
      <c r="BB1" t="s">
        <v>25</v>
      </c>
      <c r="BC1" t="s">
        <v>26</v>
      </c>
      <c r="BD1" t="s">
        <v>27</v>
      </c>
      <c r="BE1" t="s">
        <v>28</v>
      </c>
      <c r="BF1" t="s">
        <v>156</v>
      </c>
      <c r="BG1" t="s">
        <v>149</v>
      </c>
      <c r="BH1" t="s">
        <v>30</v>
      </c>
      <c r="BI1" t="s">
        <v>29</v>
      </c>
      <c r="BJ1" t="s">
        <v>44</v>
      </c>
      <c r="BK1" t="s">
        <v>16</v>
      </c>
      <c r="BL1" t="s">
        <v>68</v>
      </c>
      <c r="BM1" t="s">
        <v>101</v>
      </c>
      <c r="BN1" t="s">
        <v>136</v>
      </c>
      <c r="CA1" t="s">
        <v>114</v>
      </c>
      <c r="CB1" t="s">
        <v>7</v>
      </c>
      <c r="CC1" t="s">
        <v>129</v>
      </c>
      <c r="CD1" t="s">
        <v>130</v>
      </c>
      <c r="CE1" t="s">
        <v>196</v>
      </c>
      <c r="CF1" t="s">
        <v>149</v>
      </c>
      <c r="CG1" t="s">
        <v>148</v>
      </c>
      <c r="CH1" t="s">
        <v>111</v>
      </c>
      <c r="CI1" t="s">
        <v>112</v>
      </c>
      <c r="CJ1" t="s">
        <v>113</v>
      </c>
      <c r="DA1" t="s">
        <v>147</v>
      </c>
      <c r="DB1" t="s">
        <v>16</v>
      </c>
      <c r="DC1" t="s">
        <v>7</v>
      </c>
      <c r="DD1" t="s">
        <v>165</v>
      </c>
      <c r="DE1" t="s">
        <v>168</v>
      </c>
      <c r="DF1" t="s">
        <v>177</v>
      </c>
      <c r="DG1" t="s">
        <v>160</v>
      </c>
      <c r="DH1" t="s">
        <v>111</v>
      </c>
      <c r="EA1" t="s">
        <v>177</v>
      </c>
      <c r="EB1" t="s">
        <v>181</v>
      </c>
      <c r="EC1" t="s">
        <v>182</v>
      </c>
      <c r="ED1" t="s">
        <v>157</v>
      </c>
      <c r="EE1" t="s">
        <v>158</v>
      </c>
      <c r="EF1" t="s">
        <v>159</v>
      </c>
      <c r="EG1" t="s">
        <v>160</v>
      </c>
    </row>
    <row r="2" spans="1:137" x14ac:dyDescent="0.25">
      <c r="A2" t="s">
        <v>3</v>
      </c>
      <c r="B2" t="s">
        <v>232</v>
      </c>
      <c r="C2" t="s">
        <v>231</v>
      </c>
      <c r="D2" t="s">
        <v>13</v>
      </c>
      <c r="E2">
        <v>1</v>
      </c>
      <c r="F2">
        <v>7</v>
      </c>
      <c r="G2">
        <v>8</v>
      </c>
      <c r="H2">
        <v>0.1</v>
      </c>
      <c r="I2" t="s">
        <v>109</v>
      </c>
      <c r="J2" t="s">
        <v>108</v>
      </c>
      <c r="K2" t="s">
        <v>110</v>
      </c>
      <c r="L2">
        <v>3</v>
      </c>
      <c r="M2" t="s">
        <v>229</v>
      </c>
      <c r="N2">
        <f>Tableau1[[#This Row],[NB CHARGEUR]]*ROUNDDOWN(Tableau1[[#This Row],[CHARGEUR]]/Tableau1[[#This Row],[TIR]],0)</f>
        <v>56</v>
      </c>
      <c r="O2" t="s">
        <v>92</v>
      </c>
      <c r="P2" t="s">
        <v>99</v>
      </c>
      <c r="R2">
        <v>1</v>
      </c>
      <c r="S2">
        <f>Tableau1[[#This Row],[NB CHARGEUR]]*Tableau1[[#This Row],[CHARGEUR]]</f>
        <v>56</v>
      </c>
      <c r="AA2" t="s">
        <v>19</v>
      </c>
      <c r="AB2" t="s">
        <v>21</v>
      </c>
      <c r="AC2" t="s">
        <v>22</v>
      </c>
      <c r="AD2" t="s">
        <v>178</v>
      </c>
      <c r="AE2" t="s">
        <v>24</v>
      </c>
      <c r="AF2">
        <v>1</v>
      </c>
      <c r="AG2" t="s">
        <v>175</v>
      </c>
      <c r="AI2" t="s">
        <v>189</v>
      </c>
      <c r="BB2" t="s">
        <v>155</v>
      </c>
      <c r="BC2">
        <v>30</v>
      </c>
      <c r="BD2" t="s">
        <v>24</v>
      </c>
      <c r="BE2" t="s">
        <v>31</v>
      </c>
      <c r="BF2" s="2" t="s">
        <v>150</v>
      </c>
      <c r="BH2" t="s">
        <v>1</v>
      </c>
      <c r="BI2" t="s">
        <v>4</v>
      </c>
      <c r="BJ2" t="s">
        <v>51</v>
      </c>
      <c r="BK2" t="s">
        <v>118</v>
      </c>
      <c r="BL2">
        <v>103</v>
      </c>
      <c r="BM2">
        <v>1</v>
      </c>
      <c r="BN2" t="s">
        <v>137</v>
      </c>
      <c r="CA2" s="3">
        <v>3</v>
      </c>
      <c r="CB2" t="s">
        <v>214</v>
      </c>
      <c r="CC2">
        <v>10</v>
      </c>
      <c r="CE2" t="s">
        <v>219</v>
      </c>
      <c r="DA2" t="s">
        <v>162</v>
      </c>
      <c r="DB2" t="s">
        <v>23</v>
      </c>
      <c r="DC2" t="s">
        <v>167</v>
      </c>
      <c r="DD2" t="s">
        <v>166</v>
      </c>
      <c r="DE2" t="s">
        <v>174</v>
      </c>
      <c r="DF2" t="s">
        <v>178</v>
      </c>
      <c r="EA2" t="s">
        <v>33</v>
      </c>
      <c r="EB2">
        <v>2</v>
      </c>
      <c r="EC2">
        <v>5</v>
      </c>
    </row>
    <row r="3" spans="1:137" x14ac:dyDescent="0.25">
      <c r="A3" t="s">
        <v>4</v>
      </c>
      <c r="B3" t="s">
        <v>233</v>
      </c>
      <c r="C3" t="s">
        <v>76</v>
      </c>
      <c r="D3" t="s">
        <v>13</v>
      </c>
      <c r="E3">
        <v>10</v>
      </c>
      <c r="F3">
        <v>100</v>
      </c>
      <c r="G3">
        <v>8</v>
      </c>
      <c r="H3">
        <v>2</v>
      </c>
      <c r="I3" t="s">
        <v>56</v>
      </c>
      <c r="J3" t="s">
        <v>84</v>
      </c>
      <c r="K3" t="s">
        <v>58</v>
      </c>
      <c r="L3">
        <v>3</v>
      </c>
      <c r="M3" t="s">
        <v>73</v>
      </c>
      <c r="N3">
        <f>Tableau1[[#This Row],[NB CHARGEUR]]*ROUNDDOWN(Tableau1[[#This Row],[CHARGEUR]]/Tableau1[[#This Row],[TIR]],0)</f>
        <v>80</v>
      </c>
      <c r="O3" t="s">
        <v>96</v>
      </c>
      <c r="P3" t="s">
        <v>99</v>
      </c>
      <c r="R3">
        <v>2</v>
      </c>
      <c r="S3">
        <f>Tableau1[[#This Row],[NB CHARGEUR]]*Tableau1[[#This Row],[CHARGEUR]]</f>
        <v>800</v>
      </c>
      <c r="AA3" t="s">
        <v>20</v>
      </c>
      <c r="AC3" t="s">
        <v>23</v>
      </c>
      <c r="AD3" t="s">
        <v>166</v>
      </c>
      <c r="AE3" t="s">
        <v>24</v>
      </c>
      <c r="AF3">
        <v>2</v>
      </c>
      <c r="AG3" t="s">
        <v>174</v>
      </c>
      <c r="AH3" t="s">
        <v>187</v>
      </c>
      <c r="AI3" t="s">
        <v>190</v>
      </c>
      <c r="BC3">
        <v>25</v>
      </c>
      <c r="BD3" t="s">
        <v>142</v>
      </c>
      <c r="BE3" t="s">
        <v>32</v>
      </c>
      <c r="BF3" s="2" t="s">
        <v>151</v>
      </c>
      <c r="BH3" t="s">
        <v>1</v>
      </c>
      <c r="BI3" t="s">
        <v>6</v>
      </c>
      <c r="BJ3" t="s">
        <v>50</v>
      </c>
      <c r="BK3" t="s">
        <v>117</v>
      </c>
      <c r="BL3">
        <v>486</v>
      </c>
      <c r="BM3">
        <v>1</v>
      </c>
      <c r="BN3" t="s">
        <v>138</v>
      </c>
      <c r="CA3" s="3">
        <v>2.8</v>
      </c>
      <c r="CB3" t="s">
        <v>215</v>
      </c>
      <c r="CC3">
        <v>9</v>
      </c>
      <c r="CE3" t="s">
        <v>220</v>
      </c>
      <c r="DA3" t="s">
        <v>163</v>
      </c>
      <c r="DB3" t="s">
        <v>23</v>
      </c>
      <c r="DC3" t="s">
        <v>161</v>
      </c>
      <c r="DD3" t="s">
        <v>170</v>
      </c>
      <c r="DF3" t="s">
        <v>178</v>
      </c>
      <c r="EA3" t="s">
        <v>31</v>
      </c>
      <c r="EB3">
        <v>3</v>
      </c>
      <c r="EC3">
        <v>8</v>
      </c>
    </row>
    <row r="4" spans="1:137" x14ac:dyDescent="0.25">
      <c r="A4" t="s">
        <v>6</v>
      </c>
      <c r="B4" t="s">
        <v>230</v>
      </c>
      <c r="C4" t="s">
        <v>8</v>
      </c>
      <c r="D4" t="s">
        <v>13</v>
      </c>
      <c r="E4">
        <v>5</v>
      </c>
      <c r="F4">
        <v>10</v>
      </c>
      <c r="G4">
        <v>14</v>
      </c>
      <c r="H4">
        <v>1</v>
      </c>
      <c r="I4" t="s">
        <v>59</v>
      </c>
      <c r="J4" t="s">
        <v>64</v>
      </c>
      <c r="K4" t="s">
        <v>58</v>
      </c>
      <c r="L4">
        <v>3</v>
      </c>
      <c r="M4" t="s">
        <v>74</v>
      </c>
      <c r="N4">
        <f>Tableau1[[#This Row],[NB CHARGEUR]]*ROUNDDOWN(Tableau1[[#This Row],[CHARGEUR]]/Tableau1[[#This Row],[TIR]],0)</f>
        <v>28</v>
      </c>
      <c r="O4" t="s">
        <v>94</v>
      </c>
      <c r="P4" t="s">
        <v>99</v>
      </c>
      <c r="R4">
        <v>3</v>
      </c>
      <c r="S4">
        <f>Tableau1[[#This Row],[NB CHARGEUR]]*Tableau1[[#This Row],[CHARGEUR]]</f>
        <v>140</v>
      </c>
      <c r="BA4" t="s">
        <v>224</v>
      </c>
      <c r="BB4" t="s">
        <v>143</v>
      </c>
      <c r="BC4">
        <v>50</v>
      </c>
      <c r="BD4" t="s">
        <v>140</v>
      </c>
      <c r="BE4" t="s">
        <v>33</v>
      </c>
      <c r="BF4" s="2" t="s">
        <v>152</v>
      </c>
      <c r="BH4" t="s">
        <v>1</v>
      </c>
      <c r="BI4" t="s">
        <v>5</v>
      </c>
      <c r="BJ4" t="s">
        <v>49</v>
      </c>
      <c r="BK4" t="s">
        <v>154</v>
      </c>
      <c r="BL4">
        <v>108</v>
      </c>
      <c r="BM4">
        <v>1</v>
      </c>
      <c r="BN4" t="s">
        <v>138</v>
      </c>
      <c r="CA4" s="3">
        <v>2.5</v>
      </c>
      <c r="CB4" t="s">
        <v>216</v>
      </c>
      <c r="CC4">
        <v>9</v>
      </c>
      <c r="CE4" t="s">
        <v>221</v>
      </c>
      <c r="DA4" t="s">
        <v>164</v>
      </c>
      <c r="DB4" t="s">
        <v>23</v>
      </c>
      <c r="DC4" t="s">
        <v>161</v>
      </c>
      <c r="DD4" t="s">
        <v>171</v>
      </c>
      <c r="DF4" t="s">
        <v>178</v>
      </c>
      <c r="EA4" t="s">
        <v>34</v>
      </c>
      <c r="EB4">
        <v>6</v>
      </c>
      <c r="EC4">
        <v>3</v>
      </c>
    </row>
    <row r="5" spans="1:137" x14ac:dyDescent="0.25">
      <c r="A5" t="s">
        <v>5</v>
      </c>
      <c r="B5" t="s">
        <v>233</v>
      </c>
      <c r="C5" t="s">
        <v>76</v>
      </c>
      <c r="D5" t="s">
        <v>11</v>
      </c>
      <c r="E5">
        <v>4</v>
      </c>
      <c r="F5">
        <v>20</v>
      </c>
      <c r="G5">
        <v>16</v>
      </c>
      <c r="H5">
        <v>1</v>
      </c>
      <c r="I5" t="s">
        <v>57</v>
      </c>
      <c r="J5" t="s">
        <v>56</v>
      </c>
      <c r="K5" t="s">
        <v>62</v>
      </c>
      <c r="L5">
        <v>3</v>
      </c>
      <c r="M5" t="s">
        <v>72</v>
      </c>
      <c r="N5">
        <f>Tableau1[[#This Row],[NB CHARGEUR]]*ROUNDDOWN(Tableau1[[#This Row],[CHARGEUR]]/Tableau1[[#This Row],[TIR]],0)</f>
        <v>80</v>
      </c>
      <c r="O5" t="s">
        <v>97</v>
      </c>
      <c r="P5" t="s">
        <v>99</v>
      </c>
      <c r="R5">
        <v>4</v>
      </c>
      <c r="S5">
        <f>Tableau1[[#This Row],[NB CHARGEUR]]*Tableau1[[#This Row],[CHARGEUR]]</f>
        <v>320</v>
      </c>
      <c r="BB5" t="s">
        <v>146</v>
      </c>
      <c r="BC5">
        <v>31</v>
      </c>
      <c r="BD5" t="s">
        <v>141</v>
      </c>
      <c r="BE5" t="s">
        <v>34</v>
      </c>
      <c r="BF5" s="2" t="s">
        <v>153</v>
      </c>
      <c r="BH5" t="s">
        <v>2</v>
      </c>
      <c r="BI5" t="s">
        <v>3</v>
      </c>
      <c r="BJ5" t="s">
        <v>48</v>
      </c>
      <c r="BK5" t="s">
        <v>52</v>
      </c>
      <c r="BL5">
        <v>34</v>
      </c>
      <c r="BM5">
        <v>1</v>
      </c>
      <c r="BN5" t="s">
        <v>138</v>
      </c>
      <c r="CA5" s="3">
        <v>2.2999999999999998</v>
      </c>
      <c r="CB5" t="s">
        <v>217</v>
      </c>
      <c r="CC5">
        <v>9</v>
      </c>
      <c r="CE5" t="s">
        <v>222</v>
      </c>
      <c r="DA5" t="s">
        <v>169</v>
      </c>
      <c r="DB5" t="s">
        <v>23</v>
      </c>
      <c r="DC5" t="s">
        <v>161</v>
      </c>
      <c r="DD5" t="s">
        <v>172</v>
      </c>
      <c r="DF5" t="s">
        <v>178</v>
      </c>
      <c r="EA5" t="s">
        <v>36</v>
      </c>
      <c r="EB5">
        <v>1</v>
      </c>
      <c r="EC5">
        <v>8</v>
      </c>
    </row>
    <row r="6" spans="1:137" x14ac:dyDescent="0.25">
      <c r="A6" t="s">
        <v>135</v>
      </c>
      <c r="B6" t="s">
        <v>233</v>
      </c>
      <c r="C6" t="s">
        <v>76</v>
      </c>
      <c r="D6" t="s">
        <v>11</v>
      </c>
      <c r="E6">
        <v>3</v>
      </c>
      <c r="F6">
        <v>20</v>
      </c>
      <c r="G6">
        <v>13</v>
      </c>
      <c r="H6">
        <v>1</v>
      </c>
      <c r="I6" t="s">
        <v>106</v>
      </c>
      <c r="J6" t="s">
        <v>61</v>
      </c>
      <c r="K6" t="s">
        <v>107</v>
      </c>
      <c r="L6" s="2">
        <v>3</v>
      </c>
      <c r="M6" t="s">
        <v>72</v>
      </c>
      <c r="N6" s="1">
        <f>Tableau1[[#This Row],[NB CHARGEUR]]*ROUNDDOWN(Tableau1[[#This Row],[CHARGEUR]]/Tableau1[[#This Row],[TIR]],0)</f>
        <v>78</v>
      </c>
      <c r="O6" t="s">
        <v>92</v>
      </c>
      <c r="P6" t="s">
        <v>99</v>
      </c>
      <c r="R6">
        <v>5</v>
      </c>
      <c r="S6">
        <f>Tableau1[[#This Row],[NB CHARGEUR]]*Tableau1[[#This Row],[CHARGEUR]]</f>
        <v>260</v>
      </c>
      <c r="BE6" t="s">
        <v>35</v>
      </c>
      <c r="BH6" t="s">
        <v>1</v>
      </c>
      <c r="BI6" t="s">
        <v>0</v>
      </c>
      <c r="BJ6" t="s">
        <v>47</v>
      </c>
      <c r="BM6">
        <v>2</v>
      </c>
      <c r="CA6" s="3">
        <v>2.1</v>
      </c>
      <c r="CB6" t="s">
        <v>218</v>
      </c>
      <c r="CC6">
        <v>8</v>
      </c>
      <c r="CE6" t="s">
        <v>223</v>
      </c>
      <c r="DA6" t="s">
        <v>179</v>
      </c>
      <c r="DB6" t="s">
        <v>52</v>
      </c>
      <c r="DC6" t="s">
        <v>161</v>
      </c>
      <c r="DD6" t="s">
        <v>166</v>
      </c>
      <c r="DE6" t="s">
        <v>174</v>
      </c>
      <c r="DF6" t="s">
        <v>31</v>
      </c>
      <c r="EA6" t="s">
        <v>32</v>
      </c>
      <c r="EB6">
        <v>2</v>
      </c>
      <c r="EC6">
        <v>8</v>
      </c>
    </row>
    <row r="7" spans="1:137" x14ac:dyDescent="0.25">
      <c r="A7" t="s">
        <v>1</v>
      </c>
      <c r="B7" t="s">
        <v>227</v>
      </c>
      <c r="C7" t="s">
        <v>251</v>
      </c>
      <c r="D7" t="s">
        <v>11</v>
      </c>
      <c r="E7">
        <v>3</v>
      </c>
      <c r="F7">
        <v>10</v>
      </c>
      <c r="G7">
        <v>7</v>
      </c>
      <c r="H7">
        <v>1</v>
      </c>
      <c r="I7" t="s">
        <v>64</v>
      </c>
      <c r="J7" t="s">
        <v>79</v>
      </c>
      <c r="K7" t="s">
        <v>57</v>
      </c>
      <c r="L7">
        <v>1</v>
      </c>
      <c r="M7" t="s">
        <v>71</v>
      </c>
      <c r="N7">
        <f>Tableau1[[#This Row],[NB CHARGEUR]]*ROUNDDOWN(Tableau1[[#This Row],[CHARGEUR]]/Tableau1[[#This Row],[TIR]],0)</f>
        <v>21</v>
      </c>
      <c r="O7" t="s">
        <v>93</v>
      </c>
      <c r="P7" t="s">
        <v>99</v>
      </c>
      <c r="Q7" t="s">
        <v>99</v>
      </c>
      <c r="R7">
        <v>6</v>
      </c>
      <c r="S7">
        <f>Tableau1[[#This Row],[NB CHARGEUR]]*Tableau1[[#This Row],[CHARGEUR]]</f>
        <v>70</v>
      </c>
      <c r="BA7" t="s">
        <v>145</v>
      </c>
      <c r="BB7" t="s">
        <v>144</v>
      </c>
      <c r="BC7">
        <v>22</v>
      </c>
      <c r="BD7" t="s">
        <v>139</v>
      </c>
      <c r="BE7" t="s">
        <v>36</v>
      </c>
      <c r="BF7" s="2" t="s">
        <v>151</v>
      </c>
      <c r="BH7" t="s">
        <v>1</v>
      </c>
      <c r="BI7" t="s">
        <v>195</v>
      </c>
      <c r="BJ7" t="s">
        <v>46</v>
      </c>
      <c r="BK7" t="s">
        <v>127</v>
      </c>
      <c r="BL7">
        <v>486</v>
      </c>
      <c r="BM7">
        <v>1</v>
      </c>
      <c r="BN7" t="s">
        <v>137</v>
      </c>
      <c r="CA7" s="3">
        <v>2</v>
      </c>
      <c r="CB7" t="s">
        <v>22</v>
      </c>
      <c r="CC7">
        <v>8</v>
      </c>
      <c r="CE7" t="s">
        <v>197</v>
      </c>
      <c r="DA7" t="s">
        <v>180</v>
      </c>
      <c r="DB7" t="s">
        <v>118</v>
      </c>
      <c r="DC7" t="s">
        <v>173</v>
      </c>
      <c r="DD7" t="s">
        <v>166</v>
      </c>
      <c r="DE7" t="s">
        <v>175</v>
      </c>
      <c r="DF7" t="s">
        <v>31</v>
      </c>
    </row>
    <row r="8" spans="1:137" x14ac:dyDescent="0.25">
      <c r="A8" t="s">
        <v>190</v>
      </c>
      <c r="B8" t="s">
        <v>226</v>
      </c>
      <c r="C8" t="s">
        <v>178</v>
      </c>
      <c r="D8" t="s">
        <v>10</v>
      </c>
      <c r="E8">
        <v>5</v>
      </c>
      <c r="F8">
        <v>40</v>
      </c>
      <c r="G8">
        <v>6</v>
      </c>
      <c r="H8">
        <v>1</v>
      </c>
      <c r="L8">
        <v>2</v>
      </c>
      <c r="N8" s="1">
        <f>Tableau1[[#This Row],[NB CHARGEUR]]*ROUNDDOWN(Tableau1[[#This Row],[CHARGEUR]]/Tableau1[[#This Row],[TIR]],0)</f>
        <v>48</v>
      </c>
      <c r="R8">
        <v>7</v>
      </c>
      <c r="S8">
        <f>Tableau1[[#This Row],[NB CHARGEUR]]*Tableau1[[#This Row],[CHARGEUR]]</f>
        <v>240</v>
      </c>
      <c r="BH8" t="s">
        <v>37</v>
      </c>
      <c r="BJ8" t="s">
        <v>45</v>
      </c>
      <c r="BM8">
        <v>2</v>
      </c>
      <c r="CA8" s="3">
        <v>1.7</v>
      </c>
      <c r="CB8" t="s">
        <v>212</v>
      </c>
      <c r="CC8">
        <v>8</v>
      </c>
      <c r="CE8" t="s">
        <v>213</v>
      </c>
      <c r="DA8" t="s">
        <v>183</v>
      </c>
      <c r="DB8" t="s">
        <v>52</v>
      </c>
      <c r="DC8" t="s">
        <v>176</v>
      </c>
      <c r="DD8" t="s">
        <v>172</v>
      </c>
      <c r="DE8" t="s">
        <v>175</v>
      </c>
      <c r="DF8" t="s">
        <v>34</v>
      </c>
    </row>
    <row r="9" spans="1:137" x14ac:dyDescent="0.25">
      <c r="A9" t="s">
        <v>0</v>
      </c>
      <c r="B9" t="s">
        <v>235</v>
      </c>
      <c r="C9" t="s">
        <v>236</v>
      </c>
      <c r="D9" t="s">
        <v>10</v>
      </c>
      <c r="E9">
        <v>5</v>
      </c>
      <c r="F9">
        <v>30</v>
      </c>
      <c r="G9">
        <v>13</v>
      </c>
      <c r="H9">
        <v>1</v>
      </c>
      <c r="I9" t="s">
        <v>55</v>
      </c>
      <c r="J9" t="s">
        <v>64</v>
      </c>
      <c r="K9" t="s">
        <v>61</v>
      </c>
      <c r="L9">
        <v>3</v>
      </c>
      <c r="M9" t="s">
        <v>70</v>
      </c>
      <c r="N9">
        <f>Tableau1[[#This Row],[NB CHARGEUR]]*ROUNDDOWN(Tableau1[[#This Row],[CHARGEUR]]/Tableau1[[#This Row],[TIR]],0)</f>
        <v>78</v>
      </c>
      <c r="O9" t="s">
        <v>95</v>
      </c>
      <c r="Q9" t="s">
        <v>99</v>
      </c>
      <c r="R9">
        <v>8</v>
      </c>
      <c r="S9">
        <f>Tableau1[[#This Row],[NB CHARGEUR]]*Tableau1[[#This Row],[CHARGEUR]]</f>
        <v>390</v>
      </c>
      <c r="BH9" t="s">
        <v>1</v>
      </c>
      <c r="BJ9" t="s">
        <v>65</v>
      </c>
      <c r="BM9">
        <v>3</v>
      </c>
      <c r="CA9" s="3">
        <v>1.5</v>
      </c>
      <c r="CB9" t="s">
        <v>116</v>
      </c>
      <c r="CC9">
        <v>7</v>
      </c>
      <c r="CE9" t="s">
        <v>199</v>
      </c>
      <c r="DA9" t="s">
        <v>163</v>
      </c>
      <c r="DF9" t="s">
        <v>33</v>
      </c>
    </row>
    <row r="10" spans="1:137" x14ac:dyDescent="0.25">
      <c r="A10" t="s">
        <v>234</v>
      </c>
      <c r="B10" t="s">
        <v>254</v>
      </c>
      <c r="C10" t="s">
        <v>252</v>
      </c>
      <c r="D10" t="s">
        <v>13</v>
      </c>
      <c r="E10">
        <v>3</v>
      </c>
      <c r="F10">
        <v>30</v>
      </c>
      <c r="G10">
        <v>7</v>
      </c>
      <c r="H10">
        <v>1</v>
      </c>
      <c r="L10">
        <v>3</v>
      </c>
      <c r="N10" s="1">
        <f>Tableau1[[#This Row],[NB CHARGEUR]]*ROUNDDOWN(Tableau1[[#This Row],[CHARGEUR]]/Tableau1[[#This Row],[TIR]],0)</f>
        <v>70</v>
      </c>
      <c r="R10">
        <v>9</v>
      </c>
      <c r="S10">
        <f>Tableau1[[#This Row],[NB CHARGEUR]]*Tableau1[[#This Row],[CHARGEUR]]</f>
        <v>210</v>
      </c>
      <c r="BH10" t="s">
        <v>1</v>
      </c>
      <c r="BJ10" t="s">
        <v>104</v>
      </c>
      <c r="CA10" s="3">
        <v>1.2</v>
      </c>
      <c r="CB10" t="s">
        <v>124</v>
      </c>
      <c r="CC10">
        <v>6</v>
      </c>
      <c r="CE10" t="s">
        <v>200</v>
      </c>
      <c r="DF10" t="s">
        <v>32</v>
      </c>
    </row>
    <row r="11" spans="1:137" x14ac:dyDescent="0.25">
      <c r="A11" t="s">
        <v>77</v>
      </c>
      <c r="B11" t="s">
        <v>230</v>
      </c>
      <c r="C11" t="s">
        <v>8</v>
      </c>
      <c r="D11" t="s">
        <v>78</v>
      </c>
      <c r="E11">
        <v>3</v>
      </c>
      <c r="F11">
        <v>15</v>
      </c>
      <c r="G11">
        <v>6</v>
      </c>
      <c r="H11">
        <v>1</v>
      </c>
      <c r="I11" t="s">
        <v>64</v>
      </c>
      <c r="J11" t="s">
        <v>79</v>
      </c>
      <c r="K11" t="s">
        <v>57</v>
      </c>
      <c r="L11">
        <v>2</v>
      </c>
      <c r="M11" t="s">
        <v>75</v>
      </c>
      <c r="N11">
        <f>Tableau1[[#This Row],[NB CHARGEUR]]*ROUNDDOWN(Tableau1[[#This Row],[CHARGEUR]]/Tableau1[[#This Row],[TIR]],0)</f>
        <v>30</v>
      </c>
      <c r="O11" t="s">
        <v>102</v>
      </c>
      <c r="Q11" t="s">
        <v>99</v>
      </c>
      <c r="R11">
        <v>10</v>
      </c>
      <c r="S11">
        <f>Tableau1[[#This Row],[NB CHARGEUR]]*Tableau1[[#This Row],[CHARGEUR]]</f>
        <v>90</v>
      </c>
      <c r="BH11" t="s">
        <v>1</v>
      </c>
      <c r="BI11" t="s">
        <v>225</v>
      </c>
      <c r="BJ11" t="s">
        <v>105</v>
      </c>
      <c r="CA11" s="3">
        <v>1.1000000000000001</v>
      </c>
      <c r="CB11" t="s">
        <v>123</v>
      </c>
      <c r="CC11">
        <v>6</v>
      </c>
      <c r="CE11" t="s">
        <v>201</v>
      </c>
      <c r="DF11" t="s">
        <v>36</v>
      </c>
    </row>
    <row r="12" spans="1:137" x14ac:dyDescent="0.25">
      <c r="A12" t="s">
        <v>225</v>
      </c>
      <c r="B12" t="s">
        <v>253</v>
      </c>
      <c r="C12" t="s">
        <v>252</v>
      </c>
      <c r="D12" t="s">
        <v>250</v>
      </c>
      <c r="E12">
        <v>4</v>
      </c>
      <c r="F12">
        <v>30</v>
      </c>
      <c r="G12">
        <v>12</v>
      </c>
      <c r="H12">
        <v>1</v>
      </c>
      <c r="L12">
        <v>3</v>
      </c>
      <c r="N12" s="1">
        <f>Tableau1[[#This Row],[NB CHARGEUR]]*ROUNDDOWN(Tableau1[[#This Row],[CHARGEUR]]/Tableau1[[#This Row],[TIR]],0)</f>
        <v>84</v>
      </c>
      <c r="R12">
        <v>11</v>
      </c>
      <c r="S12">
        <f>Tableau1[[#This Row],[NB CHARGEUR]]*Tableau1[[#This Row],[CHARGEUR]]</f>
        <v>360</v>
      </c>
      <c r="CA12" s="3">
        <v>1</v>
      </c>
      <c r="CB12" t="s">
        <v>115</v>
      </c>
      <c r="CC12">
        <v>5</v>
      </c>
      <c r="CD12" t="s">
        <v>131</v>
      </c>
      <c r="CE12" t="s">
        <v>202</v>
      </c>
    </row>
    <row r="13" spans="1:137" x14ac:dyDescent="0.25">
      <c r="A13" t="s">
        <v>83</v>
      </c>
      <c r="B13" t="s">
        <v>230</v>
      </c>
      <c r="C13" t="s">
        <v>8</v>
      </c>
      <c r="D13" t="s">
        <v>10</v>
      </c>
      <c r="E13">
        <v>5</v>
      </c>
      <c r="F13">
        <v>30</v>
      </c>
      <c r="G13">
        <v>10</v>
      </c>
      <c r="H13">
        <v>1</v>
      </c>
      <c r="I13" t="s">
        <v>67</v>
      </c>
      <c r="J13" t="s">
        <v>84</v>
      </c>
      <c r="K13" t="s">
        <v>85</v>
      </c>
      <c r="L13">
        <v>3</v>
      </c>
      <c r="M13" t="s">
        <v>86</v>
      </c>
      <c r="N13" s="1">
        <f>Tableau1[[#This Row],[NB CHARGEUR]]*ROUNDDOWN(Tableau1[[#This Row],[CHARGEUR]]/Tableau1[[#This Row],[TIR]],0)</f>
        <v>60</v>
      </c>
      <c r="O13" t="s">
        <v>103</v>
      </c>
      <c r="S13">
        <f>Tableau1[[#This Row],[NB CHARGEUR]]*Tableau1[[#This Row],[CHARGEUR]]</f>
        <v>300</v>
      </c>
      <c r="CA13" s="3">
        <v>0.75</v>
      </c>
      <c r="CB13" t="s">
        <v>121</v>
      </c>
      <c r="CC13">
        <v>4</v>
      </c>
      <c r="CE13" t="s">
        <v>203</v>
      </c>
    </row>
    <row r="14" spans="1:137" x14ac:dyDescent="0.25">
      <c r="A14" t="s">
        <v>2</v>
      </c>
      <c r="B14" t="s">
        <v>235</v>
      </c>
      <c r="C14" t="s">
        <v>236</v>
      </c>
      <c r="D14" t="s">
        <v>12</v>
      </c>
      <c r="E14">
        <v>5</v>
      </c>
      <c r="F14">
        <v>33</v>
      </c>
      <c r="G14">
        <v>6</v>
      </c>
      <c r="H14">
        <v>1</v>
      </c>
      <c r="I14" t="s">
        <v>63</v>
      </c>
      <c r="J14" t="s">
        <v>80</v>
      </c>
      <c r="K14" t="s">
        <v>67</v>
      </c>
      <c r="L14">
        <v>1</v>
      </c>
      <c r="M14" t="s">
        <v>81</v>
      </c>
      <c r="N14">
        <f>Tableau1[[#This Row],[NB CHARGEUR]]*ROUNDDOWN(Tableau1[[#This Row],[CHARGEUR]]/Tableau1[[#This Row],[TIR]],0)</f>
        <v>36</v>
      </c>
      <c r="O14" t="s">
        <v>90</v>
      </c>
      <c r="P14" t="s">
        <v>99</v>
      </c>
      <c r="S14">
        <f>Tableau1[[#This Row],[NB CHARGEUR]]*Tableau1[[#This Row],[CHARGEUR]]</f>
        <v>198</v>
      </c>
      <c r="CA14" s="3">
        <v>0.7</v>
      </c>
      <c r="CB14" t="s">
        <v>122</v>
      </c>
      <c r="CC14">
        <v>3</v>
      </c>
      <c r="CE14" t="s">
        <v>204</v>
      </c>
    </row>
    <row r="15" spans="1:137" x14ac:dyDescent="0.25">
      <c r="A15" t="s">
        <v>87</v>
      </c>
      <c r="B15" t="s">
        <v>255</v>
      </c>
      <c r="C15" t="s">
        <v>178</v>
      </c>
      <c r="D15" t="s">
        <v>91</v>
      </c>
      <c r="E15">
        <v>5</v>
      </c>
      <c r="F15">
        <v>30</v>
      </c>
      <c r="G15">
        <v>10</v>
      </c>
      <c r="H15">
        <v>1</v>
      </c>
      <c r="L15" s="2">
        <v>3</v>
      </c>
      <c r="M15" t="s">
        <v>70</v>
      </c>
      <c r="N15" s="1">
        <f>Tableau1[[#This Row],[NB CHARGEUR]]*ROUNDDOWN(Tableau1[[#This Row],[CHARGEUR]]/Tableau1[[#This Row],[TIR]],0)</f>
        <v>60</v>
      </c>
      <c r="O15" t="s">
        <v>89</v>
      </c>
      <c r="S15">
        <f>Tableau1[[#This Row],[NB CHARGEUR]]*Tableau1[[#This Row],[CHARGEUR]]</f>
        <v>300</v>
      </c>
      <c r="CA15" s="3">
        <v>0.65500000000000003</v>
      </c>
      <c r="CB15" t="s">
        <v>128</v>
      </c>
      <c r="CC15">
        <v>3</v>
      </c>
      <c r="CE15" t="s">
        <v>205</v>
      </c>
    </row>
    <row r="16" spans="1:137" x14ac:dyDescent="0.25">
      <c r="A16" t="s">
        <v>191</v>
      </c>
      <c r="D16" t="s">
        <v>194</v>
      </c>
      <c r="E16">
        <v>4</v>
      </c>
      <c r="F16">
        <v>30</v>
      </c>
      <c r="G16">
        <v>10</v>
      </c>
      <c r="H16">
        <v>1</v>
      </c>
      <c r="L16">
        <v>3</v>
      </c>
      <c r="N16" s="1">
        <f>Tableau1[[#This Row],[NB CHARGEUR]]*ROUNDDOWN(Tableau1[[#This Row],[CHARGEUR]]/Tableau1[[#This Row],[TIR]],0)</f>
        <v>70</v>
      </c>
      <c r="S16">
        <f>Tableau1[[#This Row],[NB CHARGEUR]]*Tableau1[[#This Row],[CHARGEUR]]</f>
        <v>300</v>
      </c>
      <c r="CA16" s="3">
        <v>0.65</v>
      </c>
      <c r="CB16" t="s">
        <v>127</v>
      </c>
      <c r="CC16">
        <v>2</v>
      </c>
      <c r="CD16" t="s">
        <v>184</v>
      </c>
      <c r="CE16" t="s">
        <v>198</v>
      </c>
    </row>
    <row r="17" spans="1:83" x14ac:dyDescent="0.25">
      <c r="A17" t="s">
        <v>188</v>
      </c>
      <c r="C17" t="s">
        <v>192</v>
      </c>
      <c r="D17" t="s">
        <v>193</v>
      </c>
      <c r="E17">
        <v>3</v>
      </c>
      <c r="F17">
        <v>6</v>
      </c>
      <c r="G17">
        <v>6</v>
      </c>
      <c r="H17">
        <v>1</v>
      </c>
      <c r="L17">
        <v>2</v>
      </c>
      <c r="N17" s="1">
        <f>Tableau1[[#This Row],[NB CHARGEUR]]*ROUNDDOWN(Tableau1[[#This Row],[CHARGEUR]]/Tableau1[[#This Row],[TIR]],0)</f>
        <v>12</v>
      </c>
      <c r="S17">
        <f>Tableau1[[#This Row],[NB CHARGEUR]]*Tableau1[[#This Row],[CHARGEUR]]</f>
        <v>36</v>
      </c>
      <c r="CA17" s="3">
        <v>0.6</v>
      </c>
      <c r="CB17" t="s">
        <v>126</v>
      </c>
      <c r="CC17">
        <v>2</v>
      </c>
      <c r="CD17" t="s">
        <v>132</v>
      </c>
      <c r="CE17" t="s">
        <v>206</v>
      </c>
    </row>
    <row r="18" spans="1:83" x14ac:dyDescent="0.25">
      <c r="N18" s="1" t="e">
        <f>Tableau1[[#This Row],[NB CHARGEUR]]*ROUNDDOWN(Tableau1[[#This Row],[CHARGEUR]]/Tableau1[[#This Row],[TIR]],0)</f>
        <v>#DIV/0!</v>
      </c>
      <c r="S18" s="1">
        <f>Tableau1[[#This Row],[NB CHARGEUR]]*Tableau1[[#This Row],[CHARGEUR]]</f>
        <v>0</v>
      </c>
      <c r="CA18" s="3">
        <v>0.5</v>
      </c>
      <c r="CB18" t="s">
        <v>118</v>
      </c>
      <c r="CC18">
        <v>2</v>
      </c>
      <c r="CD18" t="s">
        <v>133</v>
      </c>
      <c r="CE18" t="s">
        <v>207</v>
      </c>
    </row>
    <row r="19" spans="1:83" x14ac:dyDescent="0.25">
      <c r="N19" s="1" t="e">
        <f>Tableau1[[#This Row],[NB CHARGEUR]]*ROUNDDOWN(Tableau1[[#This Row],[CHARGEUR]]/Tableau1[[#This Row],[TIR]],0)</f>
        <v>#DIV/0!</v>
      </c>
      <c r="S19" s="1">
        <f>Tableau1[[#This Row],[NB CHARGEUR]]*Tableau1[[#This Row],[CHARGEUR]]</f>
        <v>0</v>
      </c>
      <c r="CA19" s="3">
        <v>0.15</v>
      </c>
      <c r="CB19" t="s">
        <v>125</v>
      </c>
      <c r="CC19">
        <v>1</v>
      </c>
      <c r="CE19" t="s">
        <v>209</v>
      </c>
    </row>
    <row r="20" spans="1:83" x14ac:dyDescent="0.25">
      <c r="CA20" s="3">
        <v>0.1</v>
      </c>
      <c r="CB20" t="s">
        <v>117</v>
      </c>
      <c r="CC20">
        <v>1</v>
      </c>
      <c r="CD20" t="s">
        <v>134</v>
      </c>
      <c r="CE20" t="s">
        <v>208</v>
      </c>
    </row>
    <row r="21" spans="1:83" x14ac:dyDescent="0.25">
      <c r="CA21" s="3">
        <v>0.05</v>
      </c>
      <c r="CB21" t="s">
        <v>120</v>
      </c>
      <c r="CC21">
        <v>1</v>
      </c>
      <c r="CE21" t="s">
        <v>210</v>
      </c>
    </row>
    <row r="22" spans="1:83" x14ac:dyDescent="0.25">
      <c r="CA22" s="3">
        <v>0</v>
      </c>
      <c r="CB22" t="s">
        <v>119</v>
      </c>
      <c r="CC22">
        <v>0</v>
      </c>
      <c r="CE22" t="s">
        <v>211</v>
      </c>
    </row>
    <row r="49" spans="19:28" x14ac:dyDescent="0.25">
      <c r="S49" t="s">
        <v>148</v>
      </c>
      <c r="T49" t="s">
        <v>240</v>
      </c>
      <c r="U49" t="s">
        <v>241</v>
      </c>
      <c r="V49" t="s">
        <v>242</v>
      </c>
      <c r="W49" t="s">
        <v>244</v>
      </c>
      <c r="X49" t="s">
        <v>245</v>
      </c>
      <c r="Y49" t="s">
        <v>246</v>
      </c>
      <c r="Z49" t="s">
        <v>247</v>
      </c>
      <c r="AA49" t="s">
        <v>248</v>
      </c>
      <c r="AB49" t="s">
        <v>249</v>
      </c>
    </row>
    <row r="50" spans="19:28" x14ac:dyDescent="0.25">
      <c r="S50" t="s">
        <v>31</v>
      </c>
      <c r="T50">
        <f>N3</f>
        <v>80</v>
      </c>
      <c r="U50">
        <f>N7</f>
        <v>21</v>
      </c>
      <c r="V50">
        <f t="shared" ref="V50:V57" si="0">U50+T50</f>
        <v>101</v>
      </c>
      <c r="W50">
        <f>S3</f>
        <v>800</v>
      </c>
      <c r="X50">
        <f>S7</f>
        <v>70</v>
      </c>
      <c r="Y50">
        <f>W50+X50</f>
        <v>870</v>
      </c>
      <c r="Z50">
        <f t="shared" ref="Z50:AB57" si="1">T50/W50</f>
        <v>0.1</v>
      </c>
      <c r="AA50">
        <f t="shared" si="1"/>
        <v>0.3</v>
      </c>
      <c r="AB50">
        <f t="shared" si="1"/>
        <v>0.11609195402298851</v>
      </c>
    </row>
    <row r="51" spans="19:28" x14ac:dyDescent="0.25">
      <c r="S51" t="s">
        <v>238</v>
      </c>
      <c r="T51">
        <f>N9</f>
        <v>78</v>
      </c>
      <c r="U51">
        <f>N7</f>
        <v>21</v>
      </c>
      <c r="V51">
        <f t="shared" si="0"/>
        <v>99</v>
      </c>
      <c r="W51">
        <f>S9</f>
        <v>390</v>
      </c>
      <c r="X51">
        <f>S7</f>
        <v>70</v>
      </c>
      <c r="Y51">
        <f t="shared" ref="Y50:Y57" si="2">W51+X51</f>
        <v>460</v>
      </c>
      <c r="Z51">
        <f t="shared" si="1"/>
        <v>0.2</v>
      </c>
      <c r="AA51">
        <f t="shared" si="1"/>
        <v>0.3</v>
      </c>
      <c r="AB51">
        <f t="shared" si="1"/>
        <v>0.21521739130434783</v>
      </c>
    </row>
    <row r="52" spans="19:28" x14ac:dyDescent="0.25">
      <c r="S52" t="s">
        <v>32</v>
      </c>
      <c r="T52">
        <f>N4</f>
        <v>28</v>
      </c>
      <c r="U52">
        <f>N7</f>
        <v>21</v>
      </c>
      <c r="V52">
        <f t="shared" si="0"/>
        <v>49</v>
      </c>
      <c r="W52">
        <f>S4</f>
        <v>140</v>
      </c>
      <c r="X52">
        <f>S7</f>
        <v>70</v>
      </c>
      <c r="Y52">
        <f t="shared" si="2"/>
        <v>210</v>
      </c>
      <c r="Z52">
        <f t="shared" si="1"/>
        <v>0.2</v>
      </c>
      <c r="AA52">
        <f t="shared" si="1"/>
        <v>0.3</v>
      </c>
      <c r="AB52">
        <f t="shared" si="1"/>
        <v>0.23333333333333334</v>
      </c>
    </row>
    <row r="53" spans="19:28" x14ac:dyDescent="0.25">
      <c r="S53" t="s">
        <v>33</v>
      </c>
      <c r="T53">
        <f>N5</f>
        <v>80</v>
      </c>
      <c r="U53">
        <f>N7</f>
        <v>21</v>
      </c>
      <c r="V53">
        <f t="shared" si="0"/>
        <v>101</v>
      </c>
      <c r="W53">
        <f>S5</f>
        <v>320</v>
      </c>
      <c r="X53">
        <f>S7</f>
        <v>70</v>
      </c>
      <c r="Y53">
        <f t="shared" si="2"/>
        <v>390</v>
      </c>
      <c r="Z53">
        <f t="shared" si="1"/>
        <v>0.25</v>
      </c>
      <c r="AA53">
        <f t="shared" si="1"/>
        <v>0.3</v>
      </c>
      <c r="AB53">
        <f t="shared" si="1"/>
        <v>0.258974358974359</v>
      </c>
    </row>
    <row r="54" spans="19:28" x14ac:dyDescent="0.25">
      <c r="S54" t="s">
        <v>36</v>
      </c>
      <c r="T54">
        <f>N6</f>
        <v>78</v>
      </c>
      <c r="U54">
        <f>N7</f>
        <v>21</v>
      </c>
      <c r="V54">
        <f t="shared" si="0"/>
        <v>99</v>
      </c>
      <c r="W54">
        <f>S6</f>
        <v>260</v>
      </c>
      <c r="X54">
        <f>S7</f>
        <v>70</v>
      </c>
      <c r="Y54">
        <f t="shared" si="2"/>
        <v>330</v>
      </c>
      <c r="Z54">
        <f t="shared" si="1"/>
        <v>0.3</v>
      </c>
      <c r="AA54">
        <f t="shared" si="1"/>
        <v>0.3</v>
      </c>
      <c r="AB54">
        <f t="shared" si="1"/>
        <v>0.3</v>
      </c>
    </row>
    <row r="55" spans="19:28" x14ac:dyDescent="0.25">
      <c r="S55" t="s">
        <v>239</v>
      </c>
      <c r="T55">
        <f>N12</f>
        <v>84</v>
      </c>
      <c r="U55">
        <f>N7</f>
        <v>21</v>
      </c>
      <c r="V55">
        <f t="shared" si="0"/>
        <v>105</v>
      </c>
      <c r="W55">
        <f>S12</f>
        <v>360</v>
      </c>
      <c r="X55">
        <f>S7</f>
        <v>70</v>
      </c>
      <c r="Y55">
        <f t="shared" si="2"/>
        <v>430</v>
      </c>
      <c r="Z55">
        <f t="shared" si="1"/>
        <v>0.23333333333333334</v>
      </c>
      <c r="AA55">
        <f t="shared" si="1"/>
        <v>0.3</v>
      </c>
      <c r="AB55">
        <f t="shared" si="1"/>
        <v>0.2441860465116279</v>
      </c>
    </row>
    <row r="56" spans="19:28" x14ac:dyDescent="0.25">
      <c r="S56" t="s">
        <v>237</v>
      </c>
      <c r="T56">
        <f>N10</f>
        <v>70</v>
      </c>
      <c r="U56">
        <f>N11</f>
        <v>30</v>
      </c>
      <c r="V56">
        <f t="shared" si="0"/>
        <v>100</v>
      </c>
      <c r="W56">
        <f>S10</f>
        <v>210</v>
      </c>
      <c r="X56">
        <f>S11</f>
        <v>90</v>
      </c>
      <c r="Y56">
        <f t="shared" si="2"/>
        <v>300</v>
      </c>
      <c r="Z56">
        <f t="shared" si="1"/>
        <v>0.33333333333333331</v>
      </c>
      <c r="AA56">
        <f t="shared" si="1"/>
        <v>0.33333333333333331</v>
      </c>
      <c r="AB56">
        <f t="shared" si="1"/>
        <v>0.33333333333333331</v>
      </c>
    </row>
    <row r="57" spans="19:28" x14ac:dyDescent="0.25">
      <c r="S57" t="s">
        <v>34</v>
      </c>
      <c r="T57">
        <f>N2</f>
        <v>56</v>
      </c>
      <c r="U57">
        <f>N8</f>
        <v>48</v>
      </c>
      <c r="V57">
        <f t="shared" si="0"/>
        <v>104</v>
      </c>
      <c r="W57">
        <f>S2</f>
        <v>56</v>
      </c>
      <c r="X57">
        <f>S8</f>
        <v>240</v>
      </c>
      <c r="Y57">
        <f t="shared" si="2"/>
        <v>296</v>
      </c>
      <c r="Z57">
        <f t="shared" si="1"/>
        <v>1</v>
      </c>
      <c r="AA57">
        <f t="shared" si="1"/>
        <v>0.2</v>
      </c>
      <c r="AB57">
        <f>V57/Y57</f>
        <v>0.35135135135135137</v>
      </c>
    </row>
    <row r="65" spans="18:32" x14ac:dyDescent="0.25">
      <c r="R65" t="s">
        <v>263</v>
      </c>
      <c r="T65" t="s">
        <v>256</v>
      </c>
      <c r="V65" t="s">
        <v>253</v>
      </c>
      <c r="X65" t="s">
        <v>262</v>
      </c>
      <c r="Z65" t="s">
        <v>265</v>
      </c>
      <c r="AB65" s="4" t="s">
        <v>232</v>
      </c>
      <c r="AD65" t="s">
        <v>267</v>
      </c>
      <c r="AF65" t="s">
        <v>271</v>
      </c>
    </row>
    <row r="66" spans="18:32" x14ac:dyDescent="0.25">
      <c r="R66" t="s">
        <v>31</v>
      </c>
      <c r="S66" t="s">
        <v>4</v>
      </c>
      <c r="T66">
        <f>W50</f>
        <v>800</v>
      </c>
      <c r="W66" t="s">
        <v>258</v>
      </c>
      <c r="X66">
        <f>X50</f>
        <v>70</v>
      </c>
    </row>
    <row r="68" spans="18:32" x14ac:dyDescent="0.25">
      <c r="R68" t="s">
        <v>32</v>
      </c>
      <c r="W68" t="s">
        <v>260</v>
      </c>
      <c r="X68">
        <f>X53</f>
        <v>70</v>
      </c>
      <c r="AC68" t="s">
        <v>6</v>
      </c>
      <c r="AD68">
        <f>W52</f>
        <v>140</v>
      </c>
    </row>
    <row r="70" spans="18:32" x14ac:dyDescent="0.25">
      <c r="R70" t="s">
        <v>264</v>
      </c>
      <c r="S70" t="s">
        <v>5</v>
      </c>
      <c r="T70">
        <f>W53</f>
        <v>320</v>
      </c>
      <c r="W70" t="s">
        <v>261</v>
      </c>
      <c r="X70">
        <f>X54</f>
        <v>70</v>
      </c>
    </row>
    <row r="72" spans="18:32" x14ac:dyDescent="0.25">
      <c r="R72" t="s">
        <v>36</v>
      </c>
      <c r="S72" t="s">
        <v>257</v>
      </c>
      <c r="T72">
        <f>W54</f>
        <v>260</v>
      </c>
      <c r="W72" t="s">
        <v>266</v>
      </c>
      <c r="X72">
        <f>X52</f>
        <v>70</v>
      </c>
    </row>
    <row r="74" spans="18:32" x14ac:dyDescent="0.25">
      <c r="R74" t="s">
        <v>34</v>
      </c>
      <c r="Y74" t="s">
        <v>190</v>
      </c>
      <c r="Z74">
        <f>X57</f>
        <v>240</v>
      </c>
      <c r="AA74" t="s">
        <v>3</v>
      </c>
      <c r="AB74">
        <f>W57</f>
        <v>56</v>
      </c>
    </row>
    <row r="76" spans="18:32" x14ac:dyDescent="0.25">
      <c r="R76" t="s">
        <v>269</v>
      </c>
      <c r="T76" t="s">
        <v>256</v>
      </c>
      <c r="V76" t="s">
        <v>253</v>
      </c>
      <c r="X76" t="s">
        <v>262</v>
      </c>
      <c r="Z76" t="s">
        <v>265</v>
      </c>
      <c r="AB76" s="4" t="s">
        <v>232</v>
      </c>
      <c r="AD76" t="s">
        <v>267</v>
      </c>
      <c r="AF76" t="s">
        <v>271</v>
      </c>
    </row>
    <row r="77" spans="18:32" x14ac:dyDescent="0.25">
      <c r="R77" t="s">
        <v>239</v>
      </c>
      <c r="U77" t="s">
        <v>225</v>
      </c>
      <c r="V77">
        <f>W55</f>
        <v>360</v>
      </c>
      <c r="W77" t="s">
        <v>272</v>
      </c>
      <c r="X77">
        <f>X55</f>
        <v>70</v>
      </c>
    </row>
    <row r="79" spans="18:32" x14ac:dyDescent="0.25">
      <c r="R79" t="s">
        <v>237</v>
      </c>
      <c r="U79" t="s">
        <v>234</v>
      </c>
      <c r="V79">
        <f>W56</f>
        <v>210</v>
      </c>
      <c r="AE79" t="s">
        <v>37</v>
      </c>
      <c r="AF79">
        <f>X56</f>
        <v>90</v>
      </c>
    </row>
    <row r="81" spans="18:32" x14ac:dyDescent="0.25">
      <c r="R81" t="s">
        <v>238</v>
      </c>
      <c r="W81" t="s">
        <v>259</v>
      </c>
      <c r="X81">
        <f>X51</f>
        <v>70</v>
      </c>
      <c r="AE81" t="s">
        <v>0</v>
      </c>
      <c r="AF81">
        <f>W51</f>
        <v>390</v>
      </c>
    </row>
    <row r="83" spans="18:32" x14ac:dyDescent="0.25">
      <c r="R83" t="s">
        <v>32</v>
      </c>
      <c r="W83" t="s">
        <v>261</v>
      </c>
      <c r="X83">
        <f>X70</f>
        <v>70</v>
      </c>
      <c r="AC83" t="s">
        <v>6</v>
      </c>
      <c r="AD83">
        <f>AD68</f>
        <v>140</v>
      </c>
    </row>
    <row r="85" spans="18:32" x14ac:dyDescent="0.25">
      <c r="R85" t="s">
        <v>36</v>
      </c>
      <c r="S85" t="s">
        <v>257</v>
      </c>
      <c r="T85">
        <f>T72</f>
        <v>260</v>
      </c>
      <c r="W85" t="s">
        <v>266</v>
      </c>
      <c r="X85">
        <f>X72</f>
        <v>70</v>
      </c>
    </row>
    <row r="87" spans="18:32" x14ac:dyDescent="0.25">
      <c r="R87" t="s">
        <v>268</v>
      </c>
      <c r="T87" t="s">
        <v>256</v>
      </c>
      <c r="V87" t="s">
        <v>253</v>
      </c>
      <c r="X87" t="s">
        <v>262</v>
      </c>
      <c r="Z87" t="s">
        <v>265</v>
      </c>
      <c r="AB87" s="4" t="s">
        <v>232</v>
      </c>
      <c r="AD87" t="s">
        <v>267</v>
      </c>
      <c r="AF87" t="s">
        <v>271</v>
      </c>
    </row>
    <row r="88" spans="18:32" x14ac:dyDescent="0.25">
      <c r="R88">
        <v>1</v>
      </c>
    </row>
    <row r="90" spans="18:32" x14ac:dyDescent="0.25">
      <c r="R90">
        <v>2</v>
      </c>
    </row>
    <row r="92" spans="18:32" x14ac:dyDescent="0.25">
      <c r="R92">
        <v>3</v>
      </c>
    </row>
    <row r="94" spans="18:32" x14ac:dyDescent="0.25">
      <c r="R94">
        <v>4</v>
      </c>
    </row>
    <row r="96" spans="18:32" x14ac:dyDescent="0.25">
      <c r="R96">
        <v>5</v>
      </c>
    </row>
    <row r="98" spans="18:32" x14ac:dyDescent="0.25">
      <c r="R98" t="s">
        <v>270</v>
      </c>
      <c r="T98" t="s">
        <v>256</v>
      </c>
      <c r="V98" t="s">
        <v>253</v>
      </c>
      <c r="X98" t="s">
        <v>262</v>
      </c>
      <c r="Z98" t="s">
        <v>265</v>
      </c>
      <c r="AB98" s="4" t="s">
        <v>232</v>
      </c>
      <c r="AD98" t="s">
        <v>267</v>
      </c>
      <c r="AF98" t="s">
        <v>271</v>
      </c>
    </row>
    <row r="99" spans="18:32" x14ac:dyDescent="0.25">
      <c r="R99" t="s">
        <v>31</v>
      </c>
      <c r="S99" t="s">
        <v>4</v>
      </c>
      <c r="T99">
        <f>T66</f>
        <v>800</v>
      </c>
      <c r="W99" t="s">
        <v>258</v>
      </c>
      <c r="X99">
        <f>X66</f>
        <v>70</v>
      </c>
    </row>
    <row r="101" spans="18:32" x14ac:dyDescent="0.25">
      <c r="R101" t="s">
        <v>32</v>
      </c>
      <c r="W101" t="s">
        <v>260</v>
      </c>
      <c r="X101">
        <f>X68</f>
        <v>70</v>
      </c>
      <c r="AC101" t="s">
        <v>6</v>
      </c>
      <c r="AD101">
        <f>AD83</f>
        <v>140</v>
      </c>
    </row>
    <row r="103" spans="18:32" x14ac:dyDescent="0.25">
      <c r="R103" t="s">
        <v>264</v>
      </c>
      <c r="S103" t="s">
        <v>5</v>
      </c>
      <c r="T103">
        <f>T70</f>
        <v>320</v>
      </c>
      <c r="W103" t="s">
        <v>261</v>
      </c>
      <c r="X103">
        <f>X83</f>
        <v>70</v>
      </c>
    </row>
    <row r="105" spans="18:32" x14ac:dyDescent="0.25">
      <c r="R105" t="s">
        <v>36</v>
      </c>
      <c r="S105" t="s">
        <v>257</v>
      </c>
      <c r="T105">
        <f>T85</f>
        <v>260</v>
      </c>
      <c r="W105" t="s">
        <v>266</v>
      </c>
      <c r="X105">
        <f>X85</f>
        <v>70</v>
      </c>
    </row>
    <row r="107" spans="18:32" x14ac:dyDescent="0.25">
      <c r="R107" t="s">
        <v>34</v>
      </c>
      <c r="Y107" t="s">
        <v>190</v>
      </c>
      <c r="Z107">
        <f>Z74</f>
        <v>240</v>
      </c>
      <c r="AA107" t="s">
        <v>3</v>
      </c>
      <c r="AB107">
        <f>AB74</f>
        <v>56</v>
      </c>
    </row>
    <row r="109" spans="18:32" x14ac:dyDescent="0.25">
      <c r="R109" t="s">
        <v>239</v>
      </c>
      <c r="U109" t="s">
        <v>225</v>
      </c>
      <c r="V109">
        <f>V77</f>
        <v>360</v>
      </c>
      <c r="W109" t="s">
        <v>272</v>
      </c>
      <c r="X109">
        <f>X77</f>
        <v>70</v>
      </c>
    </row>
    <row r="111" spans="18:32" x14ac:dyDescent="0.25">
      <c r="R111" t="s">
        <v>237</v>
      </c>
      <c r="U111" t="s">
        <v>234</v>
      </c>
      <c r="V111">
        <f>V79</f>
        <v>210</v>
      </c>
      <c r="AE111" t="s">
        <v>37</v>
      </c>
      <c r="AF111">
        <f>AF79</f>
        <v>90</v>
      </c>
    </row>
    <row r="113" spans="18:32" x14ac:dyDescent="0.25">
      <c r="R113" t="s">
        <v>238</v>
      </c>
      <c r="W113" t="s">
        <v>259</v>
      </c>
      <c r="X113">
        <f>X81</f>
        <v>70</v>
      </c>
      <c r="AE113" t="s">
        <v>0</v>
      </c>
      <c r="AF113">
        <f>AF81</f>
        <v>390</v>
      </c>
    </row>
    <row r="125" spans="18:32" x14ac:dyDescent="0.25">
      <c r="R125" t="s">
        <v>270</v>
      </c>
      <c r="S125" t="s">
        <v>256</v>
      </c>
      <c r="T125">
        <f>SUM(T99:T124)</f>
        <v>1380</v>
      </c>
      <c r="U125" t="s">
        <v>253</v>
      </c>
      <c r="V125">
        <f>SUM(V99:V124)</f>
        <v>570</v>
      </c>
      <c r="W125" t="s">
        <v>262</v>
      </c>
      <c r="X125">
        <f>SUM(X99:X124)</f>
        <v>420</v>
      </c>
      <c r="Y125" t="s">
        <v>265</v>
      </c>
      <c r="Z125">
        <f>SUM(Z99:Z124)</f>
        <v>240</v>
      </c>
      <c r="AA125" s="4" t="s">
        <v>232</v>
      </c>
      <c r="AB125">
        <f>SUM(AB99:AB124)</f>
        <v>56</v>
      </c>
      <c r="AC125" t="s">
        <v>267</v>
      </c>
      <c r="AD125">
        <f>SUM(AD99:AD124)</f>
        <v>140</v>
      </c>
      <c r="AE125" t="s">
        <v>271</v>
      </c>
      <c r="AF125">
        <f>SUM(AF99:AF124)</f>
        <v>480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2017-09-28T16:27:05Z</dcterms:created>
  <dcterms:modified xsi:type="dcterms:W3CDTF">2017-11-14T18:10:59Z</dcterms:modified>
</cp:coreProperties>
</file>