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TUO/Desktop/"/>
    </mc:Choice>
  </mc:AlternateContent>
  <xr:revisionPtr revIDLastSave="0" documentId="8_{1AC352CA-1E4F-AC44-9B5C-23D74B6B42F4}" xr6:coauthVersionLast="45" xr6:coauthVersionMax="45" xr10:uidLastSave="{00000000-0000-0000-0000-000000000000}"/>
  <bookViews>
    <workbookView xWindow="1180" yWindow="1180" windowWidth="26840" windowHeight="14660" activeTab="1"/>
  </bookViews>
  <sheets>
    <sheet name="tabula-Career-Outcome-ADA-Table" sheetId="1" r:id="rId1"/>
    <sheet name="Sector_Ten" sheetId="2" r:id="rId2"/>
    <sheet name="Sector_Five" sheetId="3" r:id="rId3"/>
  </sheets>
  <definedNames>
    <definedName name="Cluster">Sector_Ten!$A$11:$Q$32</definedName>
    <definedName name="solver_adj" localSheetId="1" hidden="1">Sector_Ten!$C$3:$C$5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Sector_Ten!$C$3:$C$5</definedName>
    <definedName name="solver_lhs2" localSheetId="1" hidden="1">Sector_Ten!$C$3:$C$5</definedName>
    <definedName name="solver_lhs3" localSheetId="1" hidden="1">Sector_Ten!$C$3:$C$5</definedName>
    <definedName name="solver_lhs4" localSheetId="1" hidden="1">Sector_Ten!$C$3:$C$5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3</definedName>
    <definedName name="solver_opt" localSheetId="1" hidden="1">Sector_Ten!$J$3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el4" localSheetId="1" hidden="1">3</definedName>
    <definedName name="solver_rhs1" localSheetId="1" hidden="1">21</definedName>
    <definedName name="solver_rhs2" localSheetId="1" hidden="1">integer</definedName>
    <definedName name="solver_rhs3" localSheetId="1" hidden="1">1</definedName>
    <definedName name="solver_rhs4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2" i="2" l="1"/>
  <c r="M12" i="2"/>
  <c r="H2" i="2" l="1"/>
  <c r="D2" i="2"/>
  <c r="Q11" i="2"/>
  <c r="P11" i="2"/>
  <c r="G2" i="2" s="1"/>
  <c r="O11" i="2"/>
  <c r="F2" i="2" s="1"/>
  <c r="N11" i="2"/>
  <c r="E2" i="2" s="1"/>
  <c r="M11" i="2"/>
  <c r="D9" i="2"/>
  <c r="E9" i="2"/>
  <c r="F9" i="2"/>
  <c r="G9" i="2"/>
  <c r="H9" i="2"/>
  <c r="I9" i="2"/>
  <c r="J9" i="2"/>
  <c r="K9" i="2"/>
  <c r="L9" i="2"/>
  <c r="C9" i="2"/>
  <c r="D8" i="2"/>
  <c r="E8" i="2"/>
  <c r="F8" i="2"/>
  <c r="G8" i="2"/>
  <c r="H8" i="2"/>
  <c r="I8" i="2"/>
  <c r="J8" i="2"/>
  <c r="K8" i="2"/>
  <c r="L8" i="2"/>
  <c r="C8" i="2"/>
  <c r="M13" i="2" l="1"/>
  <c r="Q15" i="2"/>
  <c r="O16" i="2"/>
  <c r="M17" i="2"/>
  <c r="Q19" i="2"/>
  <c r="O20" i="2"/>
  <c r="M21" i="2"/>
  <c r="Q23" i="2"/>
  <c r="O24" i="2"/>
  <c r="M25" i="2"/>
  <c r="Q27" i="2"/>
  <c r="O28" i="2"/>
  <c r="M29" i="2"/>
  <c r="Q31" i="2"/>
  <c r="O32" i="2"/>
  <c r="N30" i="2"/>
  <c r="N16" i="2"/>
  <c r="N24" i="2"/>
  <c r="N32" i="2"/>
  <c r="N13" i="2"/>
  <c r="P16" i="2"/>
  <c r="N17" i="2"/>
  <c r="P20" i="2"/>
  <c r="N21" i="2"/>
  <c r="P24" i="2"/>
  <c r="N25" i="2"/>
  <c r="P28" i="2"/>
  <c r="N29" i="2"/>
  <c r="P32" i="2"/>
  <c r="O13" i="2"/>
  <c r="M14" i="2"/>
  <c r="Q16" i="2"/>
  <c r="O17" i="2"/>
  <c r="M18" i="2"/>
  <c r="Q20" i="2"/>
  <c r="O21" i="2"/>
  <c r="M22" i="2"/>
  <c r="Q24" i="2"/>
  <c r="O25" i="2"/>
  <c r="M26" i="2"/>
  <c r="Q28" i="2"/>
  <c r="O29" i="2"/>
  <c r="M30" i="2"/>
  <c r="Q32" i="2"/>
  <c r="N20" i="2"/>
  <c r="P27" i="2"/>
  <c r="P31" i="2"/>
  <c r="P13" i="2"/>
  <c r="N14" i="2"/>
  <c r="P17" i="2"/>
  <c r="N18" i="2"/>
  <c r="P21" i="2"/>
  <c r="N22" i="2"/>
  <c r="P25" i="2"/>
  <c r="N26" i="2"/>
  <c r="P29" i="2"/>
  <c r="Q13" i="2"/>
  <c r="O14" i="2"/>
  <c r="M15" i="2"/>
  <c r="Q17" i="2"/>
  <c r="O18" i="2"/>
  <c r="M19" i="2"/>
  <c r="Q21" i="2"/>
  <c r="O22" i="2"/>
  <c r="M23" i="2"/>
  <c r="Q25" i="2"/>
  <c r="O26" i="2"/>
  <c r="M27" i="2"/>
  <c r="Q29" i="2"/>
  <c r="O30" i="2"/>
  <c r="M31" i="2"/>
  <c r="P14" i="2"/>
  <c r="N15" i="2"/>
  <c r="P18" i="2"/>
  <c r="N19" i="2"/>
  <c r="P22" i="2"/>
  <c r="N23" i="2"/>
  <c r="P26" i="2"/>
  <c r="N27" i="2"/>
  <c r="P30" i="2"/>
  <c r="G3" i="2" s="1"/>
  <c r="N31" i="2"/>
  <c r="P15" i="2"/>
  <c r="P19" i="2"/>
  <c r="Q14" i="2"/>
  <c r="O15" i="2"/>
  <c r="M16" i="2"/>
  <c r="Q18" i="2"/>
  <c r="O19" i="2"/>
  <c r="M20" i="2"/>
  <c r="Q22" i="2"/>
  <c r="O23" i="2"/>
  <c r="M24" i="2"/>
  <c r="Q26" i="2"/>
  <c r="O27" i="2"/>
  <c r="M28" i="2"/>
  <c r="Q30" i="2"/>
  <c r="H3" i="2" s="1"/>
  <c r="O31" i="2"/>
  <c r="M32" i="2"/>
  <c r="P23" i="2"/>
  <c r="N28" i="2"/>
  <c r="F5" i="2"/>
  <c r="H5" i="2"/>
  <c r="F3" i="2"/>
  <c r="E3" i="2"/>
  <c r="G4" i="2"/>
  <c r="F4" i="2"/>
  <c r="E5" i="2"/>
  <c r="P12" i="2"/>
  <c r="E4" i="2"/>
  <c r="O12" i="2"/>
  <c r="H4" i="2"/>
  <c r="G5" i="2"/>
  <c r="N12" i="2"/>
  <c r="Q12" i="2"/>
  <c r="B5" i="2" l="1"/>
  <c r="D5" i="2"/>
  <c r="B4" i="2"/>
  <c r="D4" i="2"/>
  <c r="D3" i="2"/>
  <c r="B3" i="2"/>
  <c r="R18" i="2" l="1"/>
  <c r="R15" i="2"/>
  <c r="R19" i="2"/>
  <c r="R23" i="2"/>
  <c r="R27" i="2"/>
  <c r="R31" i="2"/>
  <c r="R32" i="2"/>
  <c r="R22" i="2"/>
  <c r="R16" i="2"/>
  <c r="R20" i="2"/>
  <c r="R24" i="2"/>
  <c r="R28" i="2"/>
  <c r="R14" i="2"/>
  <c r="R13" i="2"/>
  <c r="R17" i="2"/>
  <c r="R21" i="2"/>
  <c r="U21" i="2" s="1"/>
  <c r="V21" i="2" s="1"/>
  <c r="R25" i="2"/>
  <c r="R29" i="2"/>
  <c r="R26" i="2"/>
  <c r="R30" i="2"/>
  <c r="S14" i="2"/>
  <c r="S18" i="2"/>
  <c r="S22" i="2"/>
  <c r="S26" i="2"/>
  <c r="S30" i="2"/>
  <c r="S15" i="2"/>
  <c r="S19" i="2"/>
  <c r="S23" i="2"/>
  <c r="S27" i="2"/>
  <c r="S31" i="2"/>
  <c r="S16" i="2"/>
  <c r="S20" i="2"/>
  <c r="S24" i="2"/>
  <c r="S28" i="2"/>
  <c r="S32" i="2"/>
  <c r="S13" i="2"/>
  <c r="S17" i="2"/>
  <c r="S21" i="2"/>
  <c r="S25" i="2"/>
  <c r="S29" i="2"/>
  <c r="T14" i="2"/>
  <c r="T18" i="2"/>
  <c r="T22" i="2"/>
  <c r="T26" i="2"/>
  <c r="T30" i="2"/>
  <c r="T17" i="2"/>
  <c r="T25" i="2"/>
  <c r="T31" i="2"/>
  <c r="T15" i="2"/>
  <c r="T19" i="2"/>
  <c r="T23" i="2"/>
  <c r="T27" i="2"/>
  <c r="T21" i="2"/>
  <c r="T29" i="2"/>
  <c r="T16" i="2"/>
  <c r="T20" i="2"/>
  <c r="T24" i="2"/>
  <c r="T28" i="2"/>
  <c r="T32" i="2"/>
  <c r="T13" i="2"/>
  <c r="S12" i="2"/>
  <c r="T12" i="2"/>
  <c r="U22" i="2" l="1"/>
  <c r="V22" i="2" s="1"/>
  <c r="U17" i="2"/>
  <c r="V17" i="2" s="1"/>
  <c r="U32" i="2"/>
  <c r="V32" i="2" s="1"/>
  <c r="U13" i="2"/>
  <c r="V13" i="2" s="1"/>
  <c r="U31" i="2"/>
  <c r="V31" i="2" s="1"/>
  <c r="U14" i="2"/>
  <c r="V14" i="2" s="1"/>
  <c r="U27" i="2"/>
  <c r="V27" i="2" s="1"/>
  <c r="U30" i="2"/>
  <c r="V30" i="2" s="1"/>
  <c r="U28" i="2"/>
  <c r="V28" i="2" s="1"/>
  <c r="U23" i="2"/>
  <c r="V23" i="2" s="1"/>
  <c r="U26" i="2"/>
  <c r="V26" i="2" s="1"/>
  <c r="U24" i="2"/>
  <c r="V24" i="2" s="1"/>
  <c r="U19" i="2"/>
  <c r="V19" i="2" s="1"/>
  <c r="U29" i="2"/>
  <c r="V29" i="2" s="1"/>
  <c r="U20" i="2"/>
  <c r="V20" i="2" s="1"/>
  <c r="U15" i="2"/>
  <c r="V15" i="2" s="1"/>
  <c r="U25" i="2"/>
  <c r="V25" i="2" s="1"/>
  <c r="U16" i="2"/>
  <c r="V16" i="2" s="1"/>
  <c r="U18" i="2"/>
  <c r="V18" i="2" s="1"/>
  <c r="U12" i="2"/>
  <c r="V12" i="2" s="1"/>
  <c r="J3" i="2" l="1"/>
</calcChain>
</file>

<file path=xl/sharedStrings.xml><?xml version="1.0" encoding="utf-8"?>
<sst xmlns="http://schemas.openxmlformats.org/spreadsheetml/2006/main" count="935" uniqueCount="388">
  <si>
    <t>Sector Upon Graduation (N=1,453)</t>
  </si>
  <si>
    <t>Not found/Insufficient</t>
  </si>
  <si>
    <t>Academia</t>
  </si>
  <si>
    <t>For-Profit</t>
  </si>
  <si>
    <t>Government</t>
  </si>
  <si>
    <t>Nonprofit</t>
  </si>
  <si>
    <t>info</t>
  </si>
  <si>
    <t>N %</t>
  </si>
  <si>
    <t>Biochemistry and Molecular Biology</t>
  </si>
  <si>
    <t>20 47</t>
  </si>
  <si>
    <t>3 7</t>
  </si>
  <si>
    <t>4 9</t>
  </si>
  <si>
    <t>12 28</t>
  </si>
  <si>
    <t>Biochemistry, Cellular and Molecular Biology</t>
  </si>
  <si>
    <t>77 46</t>
  </si>
  <si>
    <t>14 8</t>
  </si>
  <si>
    <t>16 10</t>
  </si>
  <si>
    <t>11 7</t>
  </si>
  <si>
    <t>48 29</t>
  </si>
  <si>
    <t>Biological Chemistry</t>
  </si>
  <si>
    <t>65 44</t>
  </si>
  <si>
    <t>10 7</t>
  </si>
  <si>
    <t>14 9</t>
  </si>
  <si>
    <t>12 8</t>
  </si>
  <si>
    <t>48 32</t>
  </si>
  <si>
    <t>Biomedical Engineering</t>
  </si>
  <si>
    <t>40 38</t>
  </si>
  <si>
    <t>20 19</t>
  </si>
  <si>
    <t>12 11</t>
  </si>
  <si>
    <t>6 6</t>
  </si>
  <si>
    <t>27 26</t>
  </si>
  <si>
    <t>Biophysics &amp; Program in Molecular Biophysics</t>
  </si>
  <si>
    <t>34 57</t>
  </si>
  <si>
    <t>4 7</t>
  </si>
  <si>
    <t>5 8</t>
  </si>
  <si>
    <t>3 5</t>
  </si>
  <si>
    <t>14 23</t>
  </si>
  <si>
    <t>Biostatistics</t>
  </si>
  <si>
    <t>26 53</t>
  </si>
  <si>
    <t>9 18</t>
  </si>
  <si>
    <t>5 10</t>
  </si>
  <si>
    <t>1 2</t>
  </si>
  <si>
    <t>8 16</t>
  </si>
  <si>
    <t>Cell Biology</t>
  </si>
  <si>
    <t>0 0</t>
  </si>
  <si>
    <t>1 100</t>
  </si>
  <si>
    <t>Cellular and Molecular Medicine</t>
  </si>
  <si>
    <t>50 53</t>
  </si>
  <si>
    <t>8 8</t>
  </si>
  <si>
    <t>3 3</t>
  </si>
  <si>
    <t>28 29</t>
  </si>
  <si>
    <t>Cellular and Molecular Physiology</t>
  </si>
  <si>
    <t>3 30</t>
  </si>
  <si>
    <t>1 10</t>
  </si>
  <si>
    <t>5 50</t>
  </si>
  <si>
    <t>Chemical and Biomolecular Engineering</t>
  </si>
  <si>
    <t>23 43</t>
  </si>
  <si>
    <t>14 26</t>
  </si>
  <si>
    <t>12 22</t>
  </si>
  <si>
    <t>Chemistry</t>
  </si>
  <si>
    <t>54 47</t>
  </si>
  <si>
    <t>27 24</t>
  </si>
  <si>
    <t>13 11</t>
  </si>
  <si>
    <t>4 4</t>
  </si>
  <si>
    <t>16 14</t>
  </si>
  <si>
    <t>Clinical Investigation</t>
  </si>
  <si>
    <t>12 29</t>
  </si>
  <si>
    <t>28 68</t>
  </si>
  <si>
    <t>Environmental Health &amp; Engineering</t>
  </si>
  <si>
    <t>22 35</t>
  </si>
  <si>
    <t>4 6</t>
  </si>
  <si>
    <t>8 13</t>
  </si>
  <si>
    <t>28 44</t>
  </si>
  <si>
    <t>Epidemiology</t>
  </si>
  <si>
    <t>76 40</t>
  </si>
  <si>
    <t>10 5</t>
  </si>
  <si>
    <t>33 17</t>
  </si>
  <si>
    <t>6 3</t>
  </si>
  <si>
    <t>67 35</t>
  </si>
  <si>
    <t>Functional Anatomy and Evolution</t>
  </si>
  <si>
    <t>5 45</t>
  </si>
  <si>
    <t>6 55</t>
  </si>
  <si>
    <t>Human Genetics and Molecular Biology</t>
  </si>
  <si>
    <t>19 37</t>
  </si>
  <si>
    <t>7 13</t>
  </si>
  <si>
    <t>20 38</t>
  </si>
  <si>
    <t>Immunology</t>
  </si>
  <si>
    <t>18 49</t>
  </si>
  <si>
    <t>2 5</t>
  </si>
  <si>
    <t>4 11</t>
  </si>
  <si>
    <t>1 3</t>
  </si>
  <si>
    <t>12 32</t>
  </si>
  <si>
    <t>Molecular Microbiology and Immunology</t>
  </si>
  <si>
    <t>21 36</t>
  </si>
  <si>
    <t>16 27</t>
  </si>
  <si>
    <t>Neuroscience</t>
  </si>
  <si>
    <t>37 52</t>
  </si>
  <si>
    <t>1 1</t>
  </si>
  <si>
    <t>3 4</t>
  </si>
  <si>
    <t>2 3</t>
  </si>
  <si>
    <t>28 39</t>
  </si>
  <si>
    <t>Pathobiology</t>
  </si>
  <si>
    <t>10 43</t>
  </si>
  <si>
    <t>3 13</t>
  </si>
  <si>
    <t>1 4</t>
  </si>
  <si>
    <t>9 39</t>
  </si>
  <si>
    <t>Pharmacology and Molecular Sciences</t>
  </si>
  <si>
    <t>26 45</t>
  </si>
  <si>
    <t>10 17</t>
  </si>
  <si>
    <t>6 10</t>
  </si>
  <si>
    <t>14 24</t>
  </si>
  <si>
    <t>Sector Five Years After Graduation (N=1,453)</t>
  </si>
  <si>
    <t>Biochemistry and Molecular Biology 14 33</t>
  </si>
  <si>
    <t>9 21</t>
  </si>
  <si>
    <t>14 33</t>
  </si>
  <si>
    <t>Biochemistry, Cellular and Molecular Biology 61 37</t>
  </si>
  <si>
    <t>26 16</t>
  </si>
  <si>
    <t>13 8</t>
  </si>
  <si>
    <t>52 31</t>
  </si>
  <si>
    <t>Biological Chemistry 59 40</t>
  </si>
  <si>
    <t>19 13</t>
  </si>
  <si>
    <t>17 11</t>
  </si>
  <si>
    <t>8 5</t>
  </si>
  <si>
    <t>46 31</t>
  </si>
  <si>
    <t>Biomedical Engineering 30 29</t>
  </si>
  <si>
    <t>29 28</t>
  </si>
  <si>
    <t>11 10</t>
  </si>
  <si>
    <t>Biophysics &amp; Program in Molecular Biophysics 25 42</t>
  </si>
  <si>
    <t>7 12</t>
  </si>
  <si>
    <t>15 25</t>
  </si>
  <si>
    <t>Biostatistics 23 47</t>
  </si>
  <si>
    <t>15 31</t>
  </si>
  <si>
    <t>Cell Biology 0 0</t>
  </si>
  <si>
    <t>Cellular and Molecular Medicine 36 38</t>
  </si>
  <si>
    <t>20 21</t>
  </si>
  <si>
    <t>5 5</t>
  </si>
  <si>
    <t>Cellular and Molecular Physiology 4 40</t>
  </si>
  <si>
    <t>Chemical and Biomolecular Engineering 13 24</t>
  </si>
  <si>
    <t>24 44</t>
  </si>
  <si>
    <t>2 4</t>
  </si>
  <si>
    <t>13 24</t>
  </si>
  <si>
    <t>Chemistry 24 21</t>
  </si>
  <si>
    <t>44 39</t>
  </si>
  <si>
    <t>14 12</t>
  </si>
  <si>
    <t>6 5</t>
  </si>
  <si>
    <t>26 23</t>
  </si>
  <si>
    <t>Clinical Investigation 12 29</t>
  </si>
  <si>
    <t>Environmental Health &amp; Engineering 18 29</t>
  </si>
  <si>
    <t>7 11</t>
  </si>
  <si>
    <t>9 14</t>
  </si>
  <si>
    <t>29 46</t>
  </si>
  <si>
    <t>Epidemiology 73 38</t>
  </si>
  <si>
    <t>16 8</t>
  </si>
  <si>
    <t>31 16</t>
  </si>
  <si>
    <t>66 34</t>
  </si>
  <si>
    <t>Functional Anatomy and Evolution 5 45</t>
  </si>
  <si>
    <t>Human Genetics and Molecular Biology 21 40</t>
  </si>
  <si>
    <t>8 15</t>
  </si>
  <si>
    <t>17 33</t>
  </si>
  <si>
    <t>Immunology 16 43</t>
  </si>
  <si>
    <t>3 8</t>
  </si>
  <si>
    <t>Molecular Microbiology and Immunology 16 27</t>
  </si>
  <si>
    <t>Neuroscience 34 48</t>
  </si>
  <si>
    <t>Pathobiology 7 30</t>
  </si>
  <si>
    <t>8 35</t>
  </si>
  <si>
    <t>6 26</t>
  </si>
  <si>
    <t>Pharmacology and Molecular Sciences 18 31</t>
  </si>
  <si>
    <t>17 29</t>
  </si>
  <si>
    <t>Sector Ten Years After Graduation (N=1,240)</t>
  </si>
  <si>
    <t>N  %</t>
  </si>
  <si>
    <t>Biochemistry and Molecular Biology 9 23</t>
  </si>
  <si>
    <t>15 38</t>
  </si>
  <si>
    <t>12 31</t>
  </si>
  <si>
    <t>Biochemistry, Cellular and Molecular Biology 51 34</t>
  </si>
  <si>
    <t>30 20</t>
  </si>
  <si>
    <t>13 9</t>
  </si>
  <si>
    <t>47 32</t>
  </si>
  <si>
    <t>Biological Chemistry 47 38</t>
  </si>
  <si>
    <t>23 19</t>
  </si>
  <si>
    <t>8 7</t>
  </si>
  <si>
    <t>2 2</t>
  </si>
  <si>
    <t>43 35</t>
  </si>
  <si>
    <t>Biomedical Engineering 29 33</t>
  </si>
  <si>
    <t>25 29</t>
  </si>
  <si>
    <t>5 6</t>
  </si>
  <si>
    <t>6 7</t>
  </si>
  <si>
    <t>22 25</t>
  </si>
  <si>
    <t>Biophysics &amp; Program in Molecular Biophysics 16 36</t>
  </si>
  <si>
    <t>11 24</t>
  </si>
  <si>
    <t>Biostatistics 18 42</t>
  </si>
  <si>
    <t>13 30</t>
  </si>
  <si>
    <t>Cellular and Molecular Medicine 25 30</t>
  </si>
  <si>
    <t>20 24</t>
  </si>
  <si>
    <t>27 33</t>
  </si>
  <si>
    <t>Cellular and Molecular Physiology 3 33</t>
  </si>
  <si>
    <t>1 11</t>
  </si>
  <si>
    <t>5 56</t>
  </si>
  <si>
    <t>Chemical and Biomolecular Engineering 11 24</t>
  </si>
  <si>
    <t>18 40</t>
  </si>
  <si>
    <t>10 22</t>
  </si>
  <si>
    <t>Chemistry 16 16</t>
  </si>
  <si>
    <t>40 41</t>
  </si>
  <si>
    <t>13 13</t>
  </si>
  <si>
    <t>26 27</t>
  </si>
  <si>
    <t>Clinical Investigation 11 28</t>
  </si>
  <si>
    <t>27 69</t>
  </si>
  <si>
    <t>Environmental Health &amp; Engineering 14 26</t>
  </si>
  <si>
    <t>6 11</t>
  </si>
  <si>
    <t>5 9</t>
  </si>
  <si>
    <t>27 51</t>
  </si>
  <si>
    <t>Epidemiology 57 36</t>
  </si>
  <si>
    <t>19 12</t>
  </si>
  <si>
    <t>59 37</t>
  </si>
  <si>
    <t>Functional Anatomy and Evolution 5 50</t>
  </si>
  <si>
    <t>Human Genetics and Molecular Biology 13 28</t>
  </si>
  <si>
    <t>9 20</t>
  </si>
  <si>
    <t>6 13</t>
  </si>
  <si>
    <t>16 35</t>
  </si>
  <si>
    <t>Immunology 12 39</t>
  </si>
  <si>
    <t>4 13</t>
  </si>
  <si>
    <t>3 10</t>
  </si>
  <si>
    <t>2 6</t>
  </si>
  <si>
    <t>10 32</t>
  </si>
  <si>
    <t>Molecular Microbiology and Immunology 14 27</t>
  </si>
  <si>
    <t>13 25</t>
  </si>
  <si>
    <t>10 20</t>
  </si>
  <si>
    <t>12 24</t>
  </si>
  <si>
    <t>Neuroscience 29 48</t>
  </si>
  <si>
    <t>23 38</t>
  </si>
  <si>
    <t>Pathobiology 6 33</t>
  </si>
  <si>
    <t>5 28</t>
  </si>
  <si>
    <t>1 6</t>
  </si>
  <si>
    <t>2 11</t>
  </si>
  <si>
    <t>4 22</t>
  </si>
  <si>
    <t>Pharmacology and Molecular Sciences 13 25</t>
  </si>
  <si>
    <t>20 39</t>
  </si>
  <si>
    <t>4 8</t>
  </si>
  <si>
    <t>Career Type Upon Graduation (N=1,453)</t>
  </si>
  <si>
    <t>Further</t>
  </si>
  <si>
    <t>Not</t>
  </si>
  <si>
    <t>Primarily</t>
  </si>
  <si>
    <t>Science-</t>
  </si>
  <si>
    <t>Not related</t>
  </si>
  <si>
    <t>training or</t>
  </si>
  <si>
    <t>found/Insufficient</t>
  </si>
  <si>
    <t>research</t>
  </si>
  <si>
    <t>teaching</t>
  </si>
  <si>
    <t>related</t>
  </si>
  <si>
    <t>to science</t>
  </si>
  <si>
    <t>education</t>
  </si>
  <si>
    <t>Biochemistry and Molecular Biology 20 47</t>
  </si>
  <si>
    <t>5 12</t>
  </si>
  <si>
    <t>Biochemistry, Cellular and Molecular Biology 85 51</t>
  </si>
  <si>
    <t>4 2</t>
  </si>
  <si>
    <t>2 1</t>
  </si>
  <si>
    <t>Biological Chemistry 68 46</t>
  </si>
  <si>
    <t>15 10</t>
  </si>
  <si>
    <t>5 3</t>
  </si>
  <si>
    <t>3 2</t>
  </si>
  <si>
    <t>Biomedical Engineering 32 30</t>
  </si>
  <si>
    <t>26 25</t>
  </si>
  <si>
    <t>9 9</t>
  </si>
  <si>
    <t>Biophysics &amp; Program in Molecular Biophysics 35 58</t>
  </si>
  <si>
    <t>Biostatistics 8 16</t>
  </si>
  <si>
    <t>21 43</t>
  </si>
  <si>
    <t>Cellular and Molecular Medicine 43 45</t>
  </si>
  <si>
    <t>12 13</t>
  </si>
  <si>
    <t>7 7</t>
  </si>
  <si>
    <t>Cellular and Molecular Physiology 2 20</t>
  </si>
  <si>
    <t>2 20</t>
  </si>
  <si>
    <t>Chemical and Biomolecular Engineering 18 33</t>
  </si>
  <si>
    <t>Chemistry 56 49</t>
  </si>
  <si>
    <t>19 17</t>
  </si>
  <si>
    <t>9 8</t>
  </si>
  <si>
    <t>Clinical Investigation 0 0</t>
  </si>
  <si>
    <t>11 27</t>
  </si>
  <si>
    <t>Environmental Health &amp; Engineering 11 17</t>
  </si>
  <si>
    <t>14 22</t>
  </si>
  <si>
    <t>Epidemiology 29 15</t>
  </si>
  <si>
    <t>74 39</t>
  </si>
  <si>
    <t>14 7</t>
  </si>
  <si>
    <t>Functional Anatomy and Evolution 2 18</t>
  </si>
  <si>
    <t>1 9</t>
  </si>
  <si>
    <t>2 18</t>
  </si>
  <si>
    <t>Human Genetics and Molecular Biology 19 37</t>
  </si>
  <si>
    <t>Immunology 22 59</t>
  </si>
  <si>
    <t>Molecular Microbiology and Immunology 28 47</t>
  </si>
  <si>
    <t>11 19</t>
  </si>
  <si>
    <t>Neuroscience 30 42</t>
  </si>
  <si>
    <t>9 13</t>
  </si>
  <si>
    <t>5 22</t>
  </si>
  <si>
    <t>Pharmacology and Molecular Sciences 26 45</t>
  </si>
  <si>
    <t>8 14</t>
  </si>
  <si>
    <t>Career Type Five Years After Graduation (N=1,453)</t>
  </si>
  <si>
    <t>N%  N%</t>
  </si>
  <si>
    <t>N%</t>
  </si>
  <si>
    <t>Biochemistry and Molecular Biology 10 23 6 14</t>
  </si>
  <si>
    <t>6 14</t>
  </si>
  <si>
    <t>Biochemistry, Cellular and Molecular Biology 35 21 42 25</t>
  </si>
  <si>
    <t>10 6</t>
  </si>
  <si>
    <t>Biological Chemistry 37 25 35 23</t>
  </si>
  <si>
    <t>7 5</t>
  </si>
  <si>
    <t>Biomedical Engineering 12 11 40 38</t>
  </si>
  <si>
    <t>16 15</t>
  </si>
  <si>
    <t>Biophysics &amp; Program in Molecular Biophysics 21 35 12 20</t>
  </si>
  <si>
    <t>Biostatistics 1 2 24 49</t>
  </si>
  <si>
    <t>3 6</t>
  </si>
  <si>
    <t>Cell Biology 0 0 0 0</t>
  </si>
  <si>
    <t>Cellular and Molecular Medicine 20 21 25 26</t>
  </si>
  <si>
    <t>11 12</t>
  </si>
  <si>
    <t>Cellular and Molecular Physiology 2 20 3 30</t>
  </si>
  <si>
    <t>Chemical and Biomolecular Engineering 2 4 20 37</t>
  </si>
  <si>
    <t>11 20</t>
  </si>
  <si>
    <t>Chemistry 6 5 44 39</t>
  </si>
  <si>
    <t>Clinical Investigation 0 0 11 27</t>
  </si>
  <si>
    <t>Environmental Health &amp; Engineering 2 3 18 29</t>
  </si>
  <si>
    <t>Epidemiology 1 1 90 47</t>
  </si>
  <si>
    <t>7 4</t>
  </si>
  <si>
    <t>20 10</t>
  </si>
  <si>
    <t>8 4</t>
  </si>
  <si>
    <t>Functional Anatomy and Evolution 1 9 2 18</t>
  </si>
  <si>
    <t>Human Genetics and Molecular Biology 11 21 15 29</t>
  </si>
  <si>
    <t>Immunology 11 30 9 24</t>
  </si>
  <si>
    <t>Molecular Microbiology and Immunology 8 14 24 41</t>
  </si>
  <si>
    <t>Neuroscience 17 24 17 24</t>
  </si>
  <si>
    <t>5 7</t>
  </si>
  <si>
    <t>Pathobiology 4 17 8 35</t>
  </si>
  <si>
    <t>4 17</t>
  </si>
  <si>
    <t>Pharmacology and Molecular Sciences 13 22 14 24</t>
  </si>
  <si>
    <t>12 21</t>
  </si>
  <si>
    <t>Career Type Ten Years After Graduation (N=1,240)</t>
  </si>
  <si>
    <t>N  %  N  %</t>
  </si>
  <si>
    <t>Biochemistry and Molecular Biology 1 3 8 21</t>
  </si>
  <si>
    <t>10 26</t>
  </si>
  <si>
    <t>5 13</t>
  </si>
  <si>
    <t>Biochemistry, Cellular and Molecular Biology 6 4 43 29</t>
  </si>
  <si>
    <t>16 11</t>
  </si>
  <si>
    <t>20 13</t>
  </si>
  <si>
    <t>Biological Chemistry 8 7 37 30</t>
  </si>
  <si>
    <t>18 15</t>
  </si>
  <si>
    <t>9 7</t>
  </si>
  <si>
    <t>Biomedical Engineering 3 3 32 37</t>
  </si>
  <si>
    <t>14 16</t>
  </si>
  <si>
    <t>13 15</t>
  </si>
  <si>
    <t>Biophysics &amp; Program in Molecular Biophysics 4 9 14 31</t>
  </si>
  <si>
    <t>5 11</t>
  </si>
  <si>
    <t>Biostatistics 0 0 18 42</t>
  </si>
  <si>
    <t>Cellular and Molecular Medicine 3 4 22 27</t>
  </si>
  <si>
    <t>4 5</t>
  </si>
  <si>
    <t>19 23</t>
  </si>
  <si>
    <t>8 10</t>
  </si>
  <si>
    <t>Cellular and Molecular Physiology 1 11 2 22</t>
  </si>
  <si>
    <t>Chemical and Biomolecular Engineering 0 0 14 31</t>
  </si>
  <si>
    <t>8 18</t>
  </si>
  <si>
    <t>Chemistry 1 1 26 27</t>
  </si>
  <si>
    <t>21 22</t>
  </si>
  <si>
    <t>17 18</t>
  </si>
  <si>
    <t>Clinical Investigation 0 0 9 23</t>
  </si>
  <si>
    <t>Environmental Health &amp; Engineering 0 0 11 21</t>
  </si>
  <si>
    <t>10 19</t>
  </si>
  <si>
    <t>Epidemiology 0 0 57 36</t>
  </si>
  <si>
    <t>27 17</t>
  </si>
  <si>
    <t>Functional Anatomy and Evolution 0 0 3 30</t>
  </si>
  <si>
    <t>Human Genetics and Molecular Biology 1 2 16 35</t>
  </si>
  <si>
    <t>Immunology 3 10 10 32</t>
  </si>
  <si>
    <t>5 16</t>
  </si>
  <si>
    <t>Molecular Microbiology and Immunology 1 2 15 29</t>
  </si>
  <si>
    <t>Neuroscience 1 2 19 32</t>
  </si>
  <si>
    <t>Pathobiology 0 0 7 39</t>
  </si>
  <si>
    <t>6 33</t>
  </si>
  <si>
    <t>Pharmacology and Molecular Sciences 0 0 19 37</t>
  </si>
  <si>
    <t>7 14</t>
  </si>
  <si>
    <t xml:space="preserve">N </t>
  </si>
  <si>
    <t xml:space="preserve"> %</t>
  </si>
  <si>
    <t>Not found/Insufficient info</t>
  </si>
  <si>
    <t>N</t>
  </si>
  <si>
    <t>%</t>
  </si>
  <si>
    <t>Average</t>
  </si>
  <si>
    <t>Standard Deviation</t>
  </si>
  <si>
    <t>ID</t>
  </si>
  <si>
    <t>Cluster</t>
  </si>
  <si>
    <t>Cluster Name</t>
  </si>
  <si>
    <t>Dist_1</t>
  </si>
  <si>
    <t>Dist_2</t>
  </si>
  <si>
    <t>Dist_3</t>
  </si>
  <si>
    <t>Min_Dist</t>
  </si>
  <si>
    <t>Cluster_match</t>
  </si>
  <si>
    <t>Sum_of_Min_Dist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</si>
</sst>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16" fillId="0" borderId="11" xfId="0" applyFont="1" applyBorder="1"/>
    <xf numFmtId="0" fontId="16" fillId="0" borderId="12" xfId="0" applyFont="1" applyBorder="1"/>
    <xf numFmtId="0" fontId="0" fillId="0" borderId="12" xfId="0" applyBorder="1" applyAlignment="1">
      <alignment horizontal="center"/>
    </xf>
    <xf numFmtId="0" fontId="0" fillId="0" borderId="0" xfId="0" applyBorder="1"/>
    <xf numFmtId="0" fontId="16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13" xfId="0" applyFont="1" applyBorder="1"/>
    <xf numFmtId="0" fontId="16" fillId="0" borderId="10" xfId="0" applyFont="1" applyBorder="1"/>
    <xf numFmtId="0" fontId="0" fillId="0" borderId="12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2" xfId="0" applyFont="1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opLeftCell="A38" workbookViewId="0">
      <selection activeCell="E52" sqref="A27:E52"/>
    </sheetView>
  </sheetViews>
  <sheetFormatPr baseColWidth="10" defaultRowHeight="16"/>
  <sheetData>
    <row r="1" spans="1:6">
      <c r="A1" t="s">
        <v>0</v>
      </c>
    </row>
    <row r="2" spans="1:6">
      <c r="F2" t="s">
        <v>1</v>
      </c>
    </row>
    <row r="3" spans="1:6">
      <c r="B3" t="s">
        <v>2</v>
      </c>
      <c r="C3" t="s">
        <v>3</v>
      </c>
      <c r="D3" t="s">
        <v>4</v>
      </c>
      <c r="E3" t="s">
        <v>5</v>
      </c>
    </row>
    <row r="4" spans="1:6">
      <c r="F4" t="s">
        <v>6</v>
      </c>
    </row>
    <row r="5" spans="1:6">
      <c r="B5" t="s">
        <v>7</v>
      </c>
      <c r="C5" t="s">
        <v>7</v>
      </c>
      <c r="D5" t="s">
        <v>7</v>
      </c>
      <c r="E5" t="s">
        <v>7</v>
      </c>
      <c r="F5" t="s">
        <v>7</v>
      </c>
    </row>
    <row r="6" spans="1:6">
      <c r="A6" t="s">
        <v>8</v>
      </c>
      <c r="B6" t="s">
        <v>9</v>
      </c>
      <c r="C6" t="s">
        <v>10</v>
      </c>
      <c r="D6" t="s">
        <v>11</v>
      </c>
      <c r="E6" t="s">
        <v>11</v>
      </c>
      <c r="F6" t="s">
        <v>12</v>
      </c>
    </row>
    <row r="7" spans="1:6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</row>
    <row r="8" spans="1:6">
      <c r="A8" t="s">
        <v>19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</row>
    <row r="9" spans="1:6">
      <c r="A9" t="s">
        <v>25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</row>
    <row r="10" spans="1:6">
      <c r="A10" t="s">
        <v>31</v>
      </c>
      <c r="B10" t="s">
        <v>32</v>
      </c>
      <c r="C10" t="s">
        <v>33</v>
      </c>
      <c r="D10" t="s">
        <v>34</v>
      </c>
      <c r="E10" t="s">
        <v>35</v>
      </c>
      <c r="F10" t="s">
        <v>36</v>
      </c>
    </row>
    <row r="11" spans="1:6">
      <c r="A11" t="s">
        <v>37</v>
      </c>
      <c r="B11" t="s">
        <v>38</v>
      </c>
      <c r="C11" t="s">
        <v>39</v>
      </c>
      <c r="D11" t="s">
        <v>40</v>
      </c>
      <c r="E11" t="s">
        <v>41</v>
      </c>
      <c r="F11" t="s">
        <v>42</v>
      </c>
    </row>
    <row r="12" spans="1:6">
      <c r="A12" t="s">
        <v>43</v>
      </c>
      <c r="B12" t="s">
        <v>44</v>
      </c>
      <c r="C12" t="s">
        <v>44</v>
      </c>
      <c r="D12" t="s">
        <v>44</v>
      </c>
      <c r="E12" t="s">
        <v>44</v>
      </c>
      <c r="F12" t="s">
        <v>45</v>
      </c>
    </row>
    <row r="13" spans="1:6">
      <c r="A13" t="s">
        <v>46</v>
      </c>
      <c r="B13" t="s">
        <v>47</v>
      </c>
      <c r="C13" t="s">
        <v>48</v>
      </c>
      <c r="D13" t="s">
        <v>49</v>
      </c>
      <c r="E13" t="s">
        <v>29</v>
      </c>
      <c r="F13" t="s">
        <v>50</v>
      </c>
    </row>
    <row r="14" spans="1:6">
      <c r="A14" t="s">
        <v>51</v>
      </c>
      <c r="B14" t="s">
        <v>52</v>
      </c>
      <c r="C14" t="s">
        <v>44</v>
      </c>
      <c r="D14" t="s">
        <v>53</v>
      </c>
      <c r="E14" t="s">
        <v>53</v>
      </c>
      <c r="F14" t="s">
        <v>54</v>
      </c>
    </row>
    <row r="15" spans="1:6">
      <c r="A15" t="s">
        <v>55</v>
      </c>
      <c r="B15" t="s">
        <v>56</v>
      </c>
      <c r="C15" t="s">
        <v>57</v>
      </c>
      <c r="D15" t="s">
        <v>33</v>
      </c>
      <c r="E15" t="s">
        <v>41</v>
      </c>
      <c r="F15" t="s">
        <v>58</v>
      </c>
    </row>
    <row r="16" spans="1:6">
      <c r="A16" t="s">
        <v>59</v>
      </c>
      <c r="B16" t="s">
        <v>60</v>
      </c>
      <c r="C16" t="s">
        <v>61</v>
      </c>
      <c r="D16" t="s">
        <v>62</v>
      </c>
      <c r="E16" t="s">
        <v>63</v>
      </c>
      <c r="F16" t="s">
        <v>64</v>
      </c>
    </row>
    <row r="17" spans="1:6">
      <c r="A17" t="s">
        <v>65</v>
      </c>
      <c r="B17" t="s">
        <v>66</v>
      </c>
      <c r="C17" t="s">
        <v>44</v>
      </c>
      <c r="D17" t="s">
        <v>41</v>
      </c>
      <c r="E17" t="s">
        <v>44</v>
      </c>
      <c r="F17" t="s">
        <v>67</v>
      </c>
    </row>
    <row r="18" spans="1:6">
      <c r="A18" t="s">
        <v>68</v>
      </c>
      <c r="B18" t="s">
        <v>69</v>
      </c>
      <c r="C18" t="s">
        <v>70</v>
      </c>
      <c r="D18" t="s">
        <v>71</v>
      </c>
      <c r="E18" t="s">
        <v>41</v>
      </c>
      <c r="F18" t="s">
        <v>72</v>
      </c>
    </row>
    <row r="19" spans="1:6">
      <c r="A19" t="s">
        <v>73</v>
      </c>
      <c r="B19" t="s">
        <v>74</v>
      </c>
      <c r="C19" t="s">
        <v>75</v>
      </c>
      <c r="D19" t="s">
        <v>76</v>
      </c>
      <c r="E19" t="s">
        <v>77</v>
      </c>
      <c r="F19" t="s">
        <v>78</v>
      </c>
    </row>
    <row r="20" spans="1:6">
      <c r="A20" t="s">
        <v>79</v>
      </c>
      <c r="B20" t="s">
        <v>80</v>
      </c>
      <c r="C20" t="s">
        <v>44</v>
      </c>
      <c r="D20" t="s">
        <v>44</v>
      </c>
      <c r="E20" t="s">
        <v>44</v>
      </c>
      <c r="F20" t="s">
        <v>81</v>
      </c>
    </row>
    <row r="21" spans="1:6">
      <c r="A21" t="s">
        <v>82</v>
      </c>
      <c r="B21" t="s">
        <v>83</v>
      </c>
      <c r="C21" t="s">
        <v>40</v>
      </c>
      <c r="D21" t="s">
        <v>84</v>
      </c>
      <c r="E21" t="s">
        <v>41</v>
      </c>
      <c r="F21" t="s">
        <v>85</v>
      </c>
    </row>
    <row r="22" spans="1:6">
      <c r="A22" t="s">
        <v>86</v>
      </c>
      <c r="B22" t="s">
        <v>87</v>
      </c>
      <c r="C22" t="s">
        <v>88</v>
      </c>
      <c r="D22" t="s">
        <v>89</v>
      </c>
      <c r="E22" t="s">
        <v>90</v>
      </c>
      <c r="F22" t="s">
        <v>91</v>
      </c>
    </row>
    <row r="23" spans="1:6">
      <c r="A23" t="s">
        <v>92</v>
      </c>
      <c r="B23" t="s">
        <v>93</v>
      </c>
      <c r="C23" t="s">
        <v>35</v>
      </c>
      <c r="D23" t="s">
        <v>94</v>
      </c>
      <c r="E23" t="s">
        <v>35</v>
      </c>
      <c r="F23" t="s">
        <v>94</v>
      </c>
    </row>
    <row r="24" spans="1:6">
      <c r="A24" t="s">
        <v>95</v>
      </c>
      <c r="B24" t="s">
        <v>96</v>
      </c>
      <c r="C24" t="s">
        <v>97</v>
      </c>
      <c r="D24" t="s">
        <v>98</v>
      </c>
      <c r="E24" t="s">
        <v>99</v>
      </c>
      <c r="F24" t="s">
        <v>100</v>
      </c>
    </row>
    <row r="25" spans="1:6">
      <c r="A25" t="s">
        <v>101</v>
      </c>
      <c r="B25" t="s">
        <v>102</v>
      </c>
      <c r="C25" t="s">
        <v>103</v>
      </c>
      <c r="D25" t="s">
        <v>104</v>
      </c>
      <c r="E25" t="s">
        <v>44</v>
      </c>
      <c r="F25" t="s">
        <v>105</v>
      </c>
    </row>
    <row r="26" spans="1:6">
      <c r="A26" t="s">
        <v>106</v>
      </c>
      <c r="B26" t="s">
        <v>107</v>
      </c>
      <c r="C26" t="s">
        <v>108</v>
      </c>
      <c r="D26" t="s">
        <v>109</v>
      </c>
      <c r="E26" t="s">
        <v>99</v>
      </c>
      <c r="F26" t="s">
        <v>110</v>
      </c>
    </row>
    <row r="27" spans="1:6">
      <c r="A27" t="s">
        <v>111</v>
      </c>
    </row>
    <row r="28" spans="1:6">
      <c r="E28" t="s">
        <v>1</v>
      </c>
    </row>
    <row r="29" spans="1:6">
      <c r="A29" t="s">
        <v>2</v>
      </c>
      <c r="B29" t="s">
        <v>3</v>
      </c>
      <c r="C29" t="s">
        <v>4</v>
      </c>
      <c r="D29" t="s">
        <v>5</v>
      </c>
    </row>
    <row r="30" spans="1:6">
      <c r="E30" t="s">
        <v>6</v>
      </c>
    </row>
    <row r="31" spans="1:6">
      <c r="A31" t="s">
        <v>7</v>
      </c>
      <c r="B31" t="s">
        <v>7</v>
      </c>
      <c r="C31" t="s">
        <v>7</v>
      </c>
      <c r="D31" t="s">
        <v>7</v>
      </c>
      <c r="E31" t="s">
        <v>7</v>
      </c>
    </row>
    <row r="32" spans="1:6">
      <c r="A32" t="s">
        <v>112</v>
      </c>
      <c r="B32" t="s">
        <v>113</v>
      </c>
      <c r="C32" t="s">
        <v>88</v>
      </c>
      <c r="D32" t="s">
        <v>11</v>
      </c>
      <c r="E32" t="s">
        <v>114</v>
      </c>
    </row>
    <row r="33" spans="1:5">
      <c r="A33" t="s">
        <v>115</v>
      </c>
      <c r="B33" t="s">
        <v>116</v>
      </c>
      <c r="C33" t="s">
        <v>15</v>
      </c>
      <c r="D33" t="s">
        <v>117</v>
      </c>
      <c r="E33" t="s">
        <v>118</v>
      </c>
    </row>
    <row r="34" spans="1:5">
      <c r="A34" t="s">
        <v>119</v>
      </c>
      <c r="B34" t="s">
        <v>120</v>
      </c>
      <c r="C34" t="s">
        <v>121</v>
      </c>
      <c r="D34" t="s">
        <v>122</v>
      </c>
      <c r="E34" t="s">
        <v>123</v>
      </c>
    </row>
    <row r="35" spans="1:5">
      <c r="A35" t="s">
        <v>124</v>
      </c>
      <c r="B35" t="s">
        <v>125</v>
      </c>
      <c r="C35" t="s">
        <v>126</v>
      </c>
      <c r="D35" t="s">
        <v>48</v>
      </c>
      <c r="E35" t="s">
        <v>30</v>
      </c>
    </row>
    <row r="36" spans="1:5">
      <c r="A36" t="s">
        <v>127</v>
      </c>
      <c r="B36" t="s">
        <v>108</v>
      </c>
      <c r="C36" t="s">
        <v>128</v>
      </c>
      <c r="D36" t="s">
        <v>35</v>
      </c>
      <c r="E36" t="s">
        <v>129</v>
      </c>
    </row>
    <row r="37" spans="1:5">
      <c r="A37" t="s">
        <v>130</v>
      </c>
      <c r="B37" t="s">
        <v>39</v>
      </c>
      <c r="C37" t="s">
        <v>41</v>
      </c>
      <c r="D37" t="s">
        <v>41</v>
      </c>
      <c r="E37" t="s">
        <v>131</v>
      </c>
    </row>
    <row r="38" spans="1:5">
      <c r="A38" t="s">
        <v>132</v>
      </c>
      <c r="B38" t="s">
        <v>44</v>
      </c>
      <c r="C38" t="s">
        <v>44</v>
      </c>
      <c r="D38" t="s">
        <v>44</v>
      </c>
      <c r="E38" t="s">
        <v>45</v>
      </c>
    </row>
    <row r="39" spans="1:5">
      <c r="A39" t="s">
        <v>133</v>
      </c>
      <c r="B39" t="s">
        <v>134</v>
      </c>
      <c r="C39" t="s">
        <v>135</v>
      </c>
      <c r="D39" t="s">
        <v>29</v>
      </c>
      <c r="E39" t="s">
        <v>50</v>
      </c>
    </row>
    <row r="40" spans="1:5">
      <c r="A40" t="s">
        <v>136</v>
      </c>
      <c r="B40" t="s">
        <v>53</v>
      </c>
      <c r="C40" t="s">
        <v>44</v>
      </c>
      <c r="D40" t="s">
        <v>44</v>
      </c>
      <c r="E40" t="s">
        <v>54</v>
      </c>
    </row>
    <row r="41" spans="1:5">
      <c r="A41" t="s">
        <v>137</v>
      </c>
      <c r="B41" t="s">
        <v>138</v>
      </c>
      <c r="C41" t="s">
        <v>139</v>
      </c>
      <c r="D41" t="s">
        <v>139</v>
      </c>
      <c r="E41" t="s">
        <v>140</v>
      </c>
    </row>
    <row r="42" spans="1:5">
      <c r="A42" t="s">
        <v>141</v>
      </c>
      <c r="B42" t="s">
        <v>142</v>
      </c>
      <c r="C42" t="s">
        <v>143</v>
      </c>
      <c r="D42" t="s">
        <v>144</v>
      </c>
      <c r="E42" t="s">
        <v>145</v>
      </c>
    </row>
    <row r="43" spans="1:5">
      <c r="A43" t="s">
        <v>146</v>
      </c>
      <c r="B43" t="s">
        <v>44</v>
      </c>
      <c r="C43" t="s">
        <v>41</v>
      </c>
      <c r="D43" t="s">
        <v>44</v>
      </c>
      <c r="E43" t="s">
        <v>67</v>
      </c>
    </row>
    <row r="44" spans="1:5">
      <c r="A44" t="s">
        <v>147</v>
      </c>
      <c r="B44" t="s">
        <v>148</v>
      </c>
      <c r="C44" t="s">
        <v>149</v>
      </c>
      <c r="D44" t="s">
        <v>44</v>
      </c>
      <c r="E44" t="s">
        <v>150</v>
      </c>
    </row>
    <row r="45" spans="1:5">
      <c r="A45" t="s">
        <v>151</v>
      </c>
      <c r="B45" t="s">
        <v>152</v>
      </c>
      <c r="C45" t="s">
        <v>153</v>
      </c>
      <c r="D45" t="s">
        <v>77</v>
      </c>
      <c r="E45" t="s">
        <v>154</v>
      </c>
    </row>
    <row r="46" spans="1:5">
      <c r="A46" t="s">
        <v>155</v>
      </c>
      <c r="B46" t="s">
        <v>44</v>
      </c>
      <c r="C46" t="s">
        <v>44</v>
      </c>
      <c r="D46" t="s">
        <v>44</v>
      </c>
      <c r="E46" t="s">
        <v>81</v>
      </c>
    </row>
    <row r="47" spans="1:5">
      <c r="A47" t="s">
        <v>156</v>
      </c>
      <c r="B47" t="s">
        <v>40</v>
      </c>
      <c r="C47" t="s">
        <v>157</v>
      </c>
      <c r="D47" t="s">
        <v>41</v>
      </c>
      <c r="E47" t="s">
        <v>158</v>
      </c>
    </row>
    <row r="48" spans="1:5">
      <c r="A48" t="s">
        <v>159</v>
      </c>
      <c r="B48" t="s">
        <v>88</v>
      </c>
      <c r="C48" t="s">
        <v>89</v>
      </c>
      <c r="D48" t="s">
        <v>160</v>
      </c>
      <c r="E48" t="s">
        <v>91</v>
      </c>
    </row>
    <row r="49" spans="1:5">
      <c r="A49" t="s">
        <v>161</v>
      </c>
      <c r="B49" t="s">
        <v>108</v>
      </c>
      <c r="C49" t="s">
        <v>129</v>
      </c>
      <c r="D49" t="s">
        <v>35</v>
      </c>
      <c r="E49" t="s">
        <v>129</v>
      </c>
    </row>
    <row r="50" spans="1:5">
      <c r="A50" t="s">
        <v>162</v>
      </c>
      <c r="B50" t="s">
        <v>70</v>
      </c>
      <c r="C50" t="s">
        <v>99</v>
      </c>
      <c r="D50" t="s">
        <v>98</v>
      </c>
      <c r="E50" t="s">
        <v>100</v>
      </c>
    </row>
    <row r="51" spans="1:5">
      <c r="A51" t="s">
        <v>163</v>
      </c>
      <c r="B51" t="s">
        <v>164</v>
      </c>
      <c r="C51" t="s">
        <v>104</v>
      </c>
      <c r="D51" t="s">
        <v>104</v>
      </c>
      <c r="E51" t="s">
        <v>165</v>
      </c>
    </row>
    <row r="52" spans="1:5">
      <c r="A52" t="s">
        <v>166</v>
      </c>
      <c r="B52" t="s">
        <v>167</v>
      </c>
      <c r="C52" t="s">
        <v>128</v>
      </c>
      <c r="D52" t="s">
        <v>99</v>
      </c>
      <c r="E52" t="s">
        <v>110</v>
      </c>
    </row>
    <row r="53" spans="1:5">
      <c r="A53" t="s">
        <v>168</v>
      </c>
    </row>
    <row r="54" spans="1:5">
      <c r="E54" t="s">
        <v>1</v>
      </c>
    </row>
    <row r="55" spans="1:5">
      <c r="A55" t="s">
        <v>2</v>
      </c>
      <c r="B55" t="s">
        <v>3</v>
      </c>
      <c r="C55" t="s">
        <v>4</v>
      </c>
      <c r="D55" t="s">
        <v>5</v>
      </c>
    </row>
    <row r="56" spans="1:5">
      <c r="E56" t="s">
        <v>6</v>
      </c>
    </row>
    <row r="57" spans="1:5">
      <c r="A57" t="s">
        <v>169</v>
      </c>
      <c r="B57" t="s">
        <v>169</v>
      </c>
      <c r="C57" t="s">
        <v>169</v>
      </c>
      <c r="D57" t="s">
        <v>169</v>
      </c>
      <c r="E57" t="s">
        <v>169</v>
      </c>
    </row>
    <row r="58" spans="1:5">
      <c r="A58" t="s">
        <v>170</v>
      </c>
      <c r="B58" t="s">
        <v>171</v>
      </c>
      <c r="C58" t="s">
        <v>44</v>
      </c>
      <c r="D58" t="s">
        <v>160</v>
      </c>
      <c r="E58" t="s">
        <v>172</v>
      </c>
    </row>
    <row r="59" spans="1:5">
      <c r="A59" t="s">
        <v>173</v>
      </c>
      <c r="B59" t="s">
        <v>174</v>
      </c>
      <c r="C59" t="s">
        <v>175</v>
      </c>
      <c r="D59" t="s">
        <v>122</v>
      </c>
      <c r="E59" t="s">
        <v>176</v>
      </c>
    </row>
    <row r="60" spans="1:5">
      <c r="A60" t="s">
        <v>177</v>
      </c>
      <c r="B60" t="s">
        <v>178</v>
      </c>
      <c r="C60" t="s">
        <v>179</v>
      </c>
      <c r="D60" t="s">
        <v>180</v>
      </c>
      <c r="E60" t="s">
        <v>181</v>
      </c>
    </row>
    <row r="61" spans="1:5">
      <c r="A61" t="s">
        <v>182</v>
      </c>
      <c r="B61" t="s">
        <v>183</v>
      </c>
      <c r="C61" t="s">
        <v>184</v>
      </c>
      <c r="D61" t="s">
        <v>185</v>
      </c>
      <c r="E61" t="s">
        <v>186</v>
      </c>
    </row>
    <row r="62" spans="1:5">
      <c r="A62" t="s">
        <v>187</v>
      </c>
      <c r="B62" t="s">
        <v>188</v>
      </c>
      <c r="C62" t="s">
        <v>11</v>
      </c>
      <c r="D62" t="s">
        <v>10</v>
      </c>
      <c r="E62" t="s">
        <v>188</v>
      </c>
    </row>
    <row r="63" spans="1:5">
      <c r="A63" t="s">
        <v>189</v>
      </c>
      <c r="B63" t="s">
        <v>113</v>
      </c>
      <c r="C63" t="s">
        <v>88</v>
      </c>
      <c r="D63" t="s">
        <v>41</v>
      </c>
      <c r="E63" t="s">
        <v>190</v>
      </c>
    </row>
    <row r="64" spans="1:5">
      <c r="A64" t="s">
        <v>132</v>
      </c>
      <c r="B64" t="s">
        <v>44</v>
      </c>
      <c r="C64" t="s">
        <v>44</v>
      </c>
      <c r="D64" t="s">
        <v>44</v>
      </c>
      <c r="E64" t="s">
        <v>45</v>
      </c>
    </row>
    <row r="65" spans="1:6">
      <c r="A65" t="s">
        <v>191</v>
      </c>
      <c r="B65" t="s">
        <v>192</v>
      </c>
      <c r="C65" t="s">
        <v>184</v>
      </c>
      <c r="D65" t="s">
        <v>185</v>
      </c>
      <c r="E65" t="s">
        <v>193</v>
      </c>
    </row>
    <row r="66" spans="1:6">
      <c r="A66" t="s">
        <v>194</v>
      </c>
      <c r="B66" t="s">
        <v>195</v>
      </c>
      <c r="C66" t="s">
        <v>44</v>
      </c>
      <c r="D66" t="s">
        <v>44</v>
      </c>
      <c r="E66" t="s">
        <v>196</v>
      </c>
    </row>
    <row r="67" spans="1:6">
      <c r="A67" t="s">
        <v>197</v>
      </c>
      <c r="B67" t="s">
        <v>198</v>
      </c>
      <c r="C67" t="s">
        <v>11</v>
      </c>
      <c r="D67" t="s">
        <v>139</v>
      </c>
      <c r="E67" t="s">
        <v>199</v>
      </c>
    </row>
    <row r="68" spans="1:6">
      <c r="A68" t="s">
        <v>200</v>
      </c>
      <c r="B68" t="s">
        <v>201</v>
      </c>
      <c r="C68" t="s">
        <v>202</v>
      </c>
      <c r="D68" t="s">
        <v>180</v>
      </c>
      <c r="E68" t="s">
        <v>203</v>
      </c>
    </row>
    <row r="69" spans="1:6">
      <c r="A69" t="s">
        <v>204</v>
      </c>
      <c r="B69" t="s">
        <v>44</v>
      </c>
      <c r="C69" t="s">
        <v>90</v>
      </c>
      <c r="D69" t="s">
        <v>44</v>
      </c>
      <c r="E69" t="s">
        <v>205</v>
      </c>
    </row>
    <row r="70" spans="1:6">
      <c r="A70" t="s">
        <v>206</v>
      </c>
      <c r="B70" t="s">
        <v>207</v>
      </c>
      <c r="C70" t="s">
        <v>208</v>
      </c>
      <c r="D70" t="s">
        <v>41</v>
      </c>
      <c r="E70" t="s">
        <v>209</v>
      </c>
    </row>
    <row r="71" spans="1:6">
      <c r="A71" t="s">
        <v>210</v>
      </c>
      <c r="B71" t="s">
        <v>121</v>
      </c>
      <c r="C71" t="s">
        <v>211</v>
      </c>
      <c r="D71" t="s">
        <v>122</v>
      </c>
      <c r="E71" t="s">
        <v>212</v>
      </c>
    </row>
    <row r="72" spans="1:6">
      <c r="A72" t="s">
        <v>213</v>
      </c>
      <c r="B72" t="s">
        <v>44</v>
      </c>
      <c r="C72" t="s">
        <v>44</v>
      </c>
      <c r="D72" t="s">
        <v>44</v>
      </c>
      <c r="E72" t="s">
        <v>54</v>
      </c>
    </row>
    <row r="73" spans="1:6">
      <c r="A73" t="s">
        <v>214</v>
      </c>
      <c r="B73" t="s">
        <v>215</v>
      </c>
      <c r="C73" t="s">
        <v>216</v>
      </c>
      <c r="D73" t="s">
        <v>139</v>
      </c>
      <c r="E73" t="s">
        <v>217</v>
      </c>
    </row>
    <row r="74" spans="1:6">
      <c r="A74" t="s">
        <v>218</v>
      </c>
      <c r="B74" t="s">
        <v>219</v>
      </c>
      <c r="C74" t="s">
        <v>220</v>
      </c>
      <c r="D74" t="s">
        <v>221</v>
      </c>
      <c r="E74" t="s">
        <v>222</v>
      </c>
    </row>
    <row r="75" spans="1:6">
      <c r="A75" t="s">
        <v>223</v>
      </c>
      <c r="B75" t="s">
        <v>224</v>
      </c>
      <c r="C75" t="s">
        <v>225</v>
      </c>
      <c r="D75" t="s">
        <v>139</v>
      </c>
      <c r="E75" t="s">
        <v>226</v>
      </c>
    </row>
    <row r="76" spans="1:6">
      <c r="A76" t="s">
        <v>227</v>
      </c>
      <c r="B76" t="s">
        <v>109</v>
      </c>
      <c r="C76" t="s">
        <v>41</v>
      </c>
      <c r="D76" t="s">
        <v>41</v>
      </c>
      <c r="E76" t="s">
        <v>228</v>
      </c>
    </row>
    <row r="77" spans="1:6">
      <c r="A77" t="s">
        <v>229</v>
      </c>
      <c r="B77" t="s">
        <v>230</v>
      </c>
      <c r="C77" t="s">
        <v>231</v>
      </c>
      <c r="D77" t="s">
        <v>232</v>
      </c>
      <c r="E77" t="s">
        <v>233</v>
      </c>
    </row>
    <row r="78" spans="1:6">
      <c r="A78" t="s">
        <v>234</v>
      </c>
      <c r="B78" t="s">
        <v>235</v>
      </c>
      <c r="C78" t="s">
        <v>236</v>
      </c>
      <c r="D78" t="s">
        <v>139</v>
      </c>
      <c r="E78" t="s">
        <v>226</v>
      </c>
    </row>
    <row r="79" spans="1:6">
      <c r="A79" t="s">
        <v>237</v>
      </c>
    </row>
    <row r="80" spans="1:6">
      <c r="A80" t="s">
        <v>238</v>
      </c>
      <c r="F80" t="s">
        <v>239</v>
      </c>
    </row>
    <row r="81" spans="1:6">
      <c r="B81" t="s">
        <v>240</v>
      </c>
      <c r="C81" t="s">
        <v>240</v>
      </c>
      <c r="D81" t="s">
        <v>241</v>
      </c>
      <c r="E81" t="s">
        <v>242</v>
      </c>
    </row>
    <row r="82" spans="1:6">
      <c r="A82" t="s">
        <v>243</v>
      </c>
      <c r="F82" t="s">
        <v>244</v>
      </c>
    </row>
    <row r="83" spans="1:6">
      <c r="B83" t="s">
        <v>245</v>
      </c>
      <c r="C83" t="s">
        <v>246</v>
      </c>
      <c r="D83" t="s">
        <v>247</v>
      </c>
      <c r="E83" t="s">
        <v>248</v>
      </c>
    </row>
    <row r="84" spans="1:6">
      <c r="A84" t="s">
        <v>249</v>
      </c>
      <c r="F84" t="s">
        <v>6</v>
      </c>
    </row>
    <row r="85" spans="1:6">
      <c r="A85" t="s">
        <v>169</v>
      </c>
      <c r="B85" t="s">
        <v>169</v>
      </c>
      <c r="C85" t="s">
        <v>169</v>
      </c>
      <c r="D85" t="s">
        <v>169</v>
      </c>
      <c r="E85" t="s">
        <v>169</v>
      </c>
      <c r="F85" t="s">
        <v>169</v>
      </c>
    </row>
    <row r="86" spans="1:6">
      <c r="A86" t="s">
        <v>250</v>
      </c>
      <c r="B86" t="s">
        <v>251</v>
      </c>
      <c r="C86" t="s">
        <v>44</v>
      </c>
      <c r="D86" t="s">
        <v>251</v>
      </c>
      <c r="E86" t="s">
        <v>41</v>
      </c>
      <c r="F86" t="s">
        <v>12</v>
      </c>
    </row>
    <row r="87" spans="1:6">
      <c r="A87" t="s">
        <v>252</v>
      </c>
      <c r="B87" t="s">
        <v>15</v>
      </c>
      <c r="C87" t="s">
        <v>253</v>
      </c>
      <c r="D87" t="s">
        <v>254</v>
      </c>
      <c r="E87" t="s">
        <v>117</v>
      </c>
      <c r="F87" t="s">
        <v>18</v>
      </c>
    </row>
    <row r="88" spans="1:6">
      <c r="A88" t="s">
        <v>255</v>
      </c>
      <c r="B88" t="s">
        <v>256</v>
      </c>
      <c r="C88" t="s">
        <v>257</v>
      </c>
      <c r="D88" t="s">
        <v>21</v>
      </c>
      <c r="E88" t="s">
        <v>258</v>
      </c>
      <c r="F88" t="s">
        <v>24</v>
      </c>
    </row>
    <row r="89" spans="1:6">
      <c r="A89" t="s">
        <v>259</v>
      </c>
      <c r="B89" t="s">
        <v>260</v>
      </c>
      <c r="C89" t="s">
        <v>49</v>
      </c>
      <c r="D89" t="s">
        <v>48</v>
      </c>
      <c r="E89" t="s">
        <v>261</v>
      </c>
      <c r="F89" t="s">
        <v>30</v>
      </c>
    </row>
    <row r="90" spans="1:6">
      <c r="A90" t="s">
        <v>262</v>
      </c>
      <c r="B90" t="s">
        <v>99</v>
      </c>
      <c r="C90" t="s">
        <v>41</v>
      </c>
      <c r="D90" t="s">
        <v>109</v>
      </c>
      <c r="E90" t="s">
        <v>99</v>
      </c>
      <c r="F90" t="s">
        <v>36</v>
      </c>
    </row>
    <row r="91" spans="1:6">
      <c r="A91" t="s">
        <v>263</v>
      </c>
      <c r="B91" t="s">
        <v>264</v>
      </c>
      <c r="C91" t="s">
        <v>41</v>
      </c>
      <c r="D91" t="s">
        <v>39</v>
      </c>
      <c r="E91" t="s">
        <v>139</v>
      </c>
      <c r="F91" t="s">
        <v>42</v>
      </c>
    </row>
    <row r="92" spans="1:6">
      <c r="A92" t="s">
        <v>132</v>
      </c>
      <c r="B92" t="s">
        <v>44</v>
      </c>
      <c r="C92" t="s">
        <v>44</v>
      </c>
      <c r="D92" t="s">
        <v>44</v>
      </c>
      <c r="E92" t="s">
        <v>44</v>
      </c>
      <c r="F92" t="s">
        <v>45</v>
      </c>
    </row>
    <row r="93" spans="1:6">
      <c r="A93" t="s">
        <v>265</v>
      </c>
      <c r="B93" t="s">
        <v>266</v>
      </c>
      <c r="C93" t="s">
        <v>180</v>
      </c>
      <c r="D93" t="s">
        <v>49</v>
      </c>
      <c r="E93" t="s">
        <v>267</v>
      </c>
      <c r="F93" t="s">
        <v>50</v>
      </c>
    </row>
    <row r="94" spans="1:6">
      <c r="A94" t="s">
        <v>268</v>
      </c>
      <c r="B94" t="s">
        <v>53</v>
      </c>
      <c r="C94" t="s">
        <v>44</v>
      </c>
      <c r="D94" t="s">
        <v>269</v>
      </c>
      <c r="E94" t="s">
        <v>44</v>
      </c>
      <c r="F94" t="s">
        <v>54</v>
      </c>
    </row>
    <row r="95" spans="1:6">
      <c r="A95" t="s">
        <v>270</v>
      </c>
      <c r="B95" t="s">
        <v>57</v>
      </c>
      <c r="C95" t="s">
        <v>139</v>
      </c>
      <c r="D95" t="s">
        <v>33</v>
      </c>
      <c r="E95" t="s">
        <v>33</v>
      </c>
      <c r="F95" t="s">
        <v>58</v>
      </c>
    </row>
    <row r="96" spans="1:6">
      <c r="A96" t="s">
        <v>271</v>
      </c>
      <c r="B96" t="s">
        <v>272</v>
      </c>
      <c r="C96" t="s">
        <v>180</v>
      </c>
      <c r="D96" t="s">
        <v>273</v>
      </c>
      <c r="E96" t="s">
        <v>28</v>
      </c>
      <c r="F96" t="s">
        <v>64</v>
      </c>
    </row>
    <row r="97" spans="1:6">
      <c r="A97" t="s">
        <v>274</v>
      </c>
      <c r="B97" t="s">
        <v>275</v>
      </c>
      <c r="C97" t="s">
        <v>44</v>
      </c>
      <c r="D97" t="s">
        <v>88</v>
      </c>
      <c r="E97" t="s">
        <v>44</v>
      </c>
      <c r="F97" t="s">
        <v>67</v>
      </c>
    </row>
    <row r="98" spans="1:6">
      <c r="A98" t="s">
        <v>276</v>
      </c>
      <c r="B98" t="s">
        <v>277</v>
      </c>
      <c r="C98" t="s">
        <v>99</v>
      </c>
      <c r="D98" t="s">
        <v>71</v>
      </c>
      <c r="E98" t="s">
        <v>44</v>
      </c>
      <c r="F98" t="s">
        <v>72</v>
      </c>
    </row>
    <row r="99" spans="1:6">
      <c r="A99" t="s">
        <v>278</v>
      </c>
      <c r="B99" t="s">
        <v>279</v>
      </c>
      <c r="C99" t="s">
        <v>254</v>
      </c>
      <c r="D99" t="s">
        <v>280</v>
      </c>
      <c r="E99" t="s">
        <v>77</v>
      </c>
      <c r="F99" t="s">
        <v>78</v>
      </c>
    </row>
    <row r="100" spans="1:6">
      <c r="A100" t="s">
        <v>281</v>
      </c>
      <c r="B100" t="s">
        <v>282</v>
      </c>
      <c r="C100" t="s">
        <v>283</v>
      </c>
      <c r="D100" t="s">
        <v>44</v>
      </c>
      <c r="E100" t="s">
        <v>44</v>
      </c>
      <c r="F100" t="s">
        <v>81</v>
      </c>
    </row>
    <row r="101" spans="1:6">
      <c r="A101" t="s">
        <v>284</v>
      </c>
      <c r="B101" t="s">
        <v>157</v>
      </c>
      <c r="C101" t="s">
        <v>44</v>
      </c>
      <c r="D101" t="s">
        <v>41</v>
      </c>
      <c r="E101" t="s">
        <v>40</v>
      </c>
      <c r="F101" t="s">
        <v>83</v>
      </c>
    </row>
    <row r="102" spans="1:6">
      <c r="A102" t="s">
        <v>285</v>
      </c>
      <c r="B102" t="s">
        <v>88</v>
      </c>
      <c r="C102" t="s">
        <v>44</v>
      </c>
      <c r="D102" t="s">
        <v>44</v>
      </c>
      <c r="E102" t="s">
        <v>90</v>
      </c>
      <c r="F102" t="s">
        <v>91</v>
      </c>
    </row>
    <row r="103" spans="1:6">
      <c r="A103" t="s">
        <v>286</v>
      </c>
      <c r="B103" t="s">
        <v>287</v>
      </c>
      <c r="C103" t="s">
        <v>44</v>
      </c>
      <c r="D103" t="s">
        <v>44</v>
      </c>
      <c r="E103" t="s">
        <v>33</v>
      </c>
      <c r="F103" t="s">
        <v>94</v>
      </c>
    </row>
    <row r="104" spans="1:6">
      <c r="A104" t="s">
        <v>288</v>
      </c>
      <c r="B104" t="s">
        <v>289</v>
      </c>
      <c r="C104" t="s">
        <v>44</v>
      </c>
      <c r="D104" t="s">
        <v>44</v>
      </c>
      <c r="E104" t="s">
        <v>70</v>
      </c>
      <c r="F104" t="s">
        <v>100</v>
      </c>
    </row>
    <row r="105" spans="1:6">
      <c r="A105" t="s">
        <v>163</v>
      </c>
      <c r="B105" t="s">
        <v>290</v>
      </c>
      <c r="C105" t="s">
        <v>104</v>
      </c>
      <c r="D105" t="s">
        <v>104</v>
      </c>
      <c r="E105" t="s">
        <v>44</v>
      </c>
      <c r="F105" t="s">
        <v>105</v>
      </c>
    </row>
    <row r="106" spans="1:6">
      <c r="A106" t="s">
        <v>291</v>
      </c>
      <c r="B106" t="s">
        <v>292</v>
      </c>
      <c r="C106" t="s">
        <v>99</v>
      </c>
      <c r="D106" t="s">
        <v>33</v>
      </c>
      <c r="E106" t="s">
        <v>33</v>
      </c>
      <c r="F106" t="s">
        <v>110</v>
      </c>
    </row>
    <row r="107" spans="1:6">
      <c r="A107" t="s">
        <v>293</v>
      </c>
    </row>
    <row r="108" spans="1:6">
      <c r="A108" t="s">
        <v>238</v>
      </c>
      <c r="E108" t="s">
        <v>239</v>
      </c>
    </row>
    <row r="109" spans="1:6">
      <c r="A109" t="s">
        <v>240</v>
      </c>
      <c r="B109" t="s">
        <v>240</v>
      </c>
      <c r="C109" t="s">
        <v>241</v>
      </c>
      <c r="D109" t="s">
        <v>242</v>
      </c>
    </row>
    <row r="110" spans="1:6">
      <c r="A110" t="s">
        <v>243</v>
      </c>
      <c r="E110" t="s">
        <v>244</v>
      </c>
    </row>
    <row r="111" spans="1:6">
      <c r="A111" t="s">
        <v>245</v>
      </c>
      <c r="B111" t="s">
        <v>246</v>
      </c>
      <c r="C111" t="s">
        <v>247</v>
      </c>
      <c r="D111" t="s">
        <v>248</v>
      </c>
    </row>
    <row r="112" spans="1:6">
      <c r="A112" t="s">
        <v>249</v>
      </c>
      <c r="E112" t="s">
        <v>6</v>
      </c>
    </row>
    <row r="113" spans="1:5">
      <c r="A113" t="s">
        <v>294</v>
      </c>
      <c r="B113" t="s">
        <v>295</v>
      </c>
      <c r="C113" t="s">
        <v>295</v>
      </c>
      <c r="D113" t="s">
        <v>295</v>
      </c>
      <c r="E113" t="s">
        <v>169</v>
      </c>
    </row>
    <row r="114" spans="1:5">
      <c r="A114" t="s">
        <v>296</v>
      </c>
      <c r="B114" t="s">
        <v>10</v>
      </c>
      <c r="C114" t="s">
        <v>297</v>
      </c>
      <c r="D114" t="s">
        <v>11</v>
      </c>
      <c r="E114" t="s">
        <v>114</v>
      </c>
    </row>
    <row r="115" spans="1:5">
      <c r="A115" t="s">
        <v>298</v>
      </c>
      <c r="B115" t="s">
        <v>299</v>
      </c>
      <c r="C115" t="s">
        <v>16</v>
      </c>
      <c r="D115" t="s">
        <v>17</v>
      </c>
      <c r="E115" t="s">
        <v>118</v>
      </c>
    </row>
    <row r="116" spans="1:5">
      <c r="A116" t="s">
        <v>300</v>
      </c>
      <c r="B116" t="s">
        <v>301</v>
      </c>
      <c r="C116" t="s">
        <v>22</v>
      </c>
      <c r="D116" t="s">
        <v>21</v>
      </c>
      <c r="E116" t="s">
        <v>123</v>
      </c>
    </row>
    <row r="117" spans="1:5">
      <c r="A117" t="s">
        <v>302</v>
      </c>
      <c r="B117" t="s">
        <v>63</v>
      </c>
      <c r="C117" t="s">
        <v>29</v>
      </c>
      <c r="D117" t="s">
        <v>303</v>
      </c>
      <c r="E117" t="s">
        <v>30</v>
      </c>
    </row>
    <row r="118" spans="1:5">
      <c r="A118" t="s">
        <v>304</v>
      </c>
      <c r="B118" t="s">
        <v>99</v>
      </c>
      <c r="C118" t="s">
        <v>71</v>
      </c>
      <c r="D118" t="s">
        <v>99</v>
      </c>
      <c r="E118" t="s">
        <v>129</v>
      </c>
    </row>
    <row r="119" spans="1:5">
      <c r="A119" t="s">
        <v>305</v>
      </c>
      <c r="B119" t="s">
        <v>41</v>
      </c>
      <c r="C119" t="s">
        <v>40</v>
      </c>
      <c r="D119" t="s">
        <v>306</v>
      </c>
      <c r="E119" t="s">
        <v>131</v>
      </c>
    </row>
    <row r="120" spans="1:5">
      <c r="A120" t="s">
        <v>307</v>
      </c>
      <c r="B120" t="s">
        <v>44</v>
      </c>
      <c r="C120" t="s">
        <v>44</v>
      </c>
      <c r="D120" t="s">
        <v>44</v>
      </c>
      <c r="E120" t="s">
        <v>45</v>
      </c>
    </row>
    <row r="121" spans="1:5">
      <c r="A121" t="s">
        <v>308</v>
      </c>
      <c r="B121" t="s">
        <v>180</v>
      </c>
      <c r="C121" t="s">
        <v>309</v>
      </c>
      <c r="D121" t="s">
        <v>261</v>
      </c>
      <c r="E121" t="s">
        <v>50</v>
      </c>
    </row>
    <row r="122" spans="1:5">
      <c r="A122" t="s">
        <v>310</v>
      </c>
      <c r="B122" t="s">
        <v>44</v>
      </c>
      <c r="C122" t="s">
        <v>44</v>
      </c>
      <c r="D122" t="s">
        <v>44</v>
      </c>
      <c r="E122" t="s">
        <v>54</v>
      </c>
    </row>
    <row r="123" spans="1:5">
      <c r="A123" t="s">
        <v>311</v>
      </c>
      <c r="B123" t="s">
        <v>139</v>
      </c>
      <c r="C123" t="s">
        <v>312</v>
      </c>
      <c r="D123" t="s">
        <v>207</v>
      </c>
      <c r="E123" t="s">
        <v>140</v>
      </c>
    </row>
    <row r="124" spans="1:5">
      <c r="A124" t="s">
        <v>313</v>
      </c>
      <c r="B124" t="s">
        <v>49</v>
      </c>
      <c r="C124" t="s">
        <v>272</v>
      </c>
      <c r="D124" t="s">
        <v>64</v>
      </c>
      <c r="E124" t="s">
        <v>145</v>
      </c>
    </row>
    <row r="125" spans="1:5">
      <c r="A125" t="s">
        <v>314</v>
      </c>
      <c r="B125" t="s">
        <v>44</v>
      </c>
      <c r="C125" t="s">
        <v>88</v>
      </c>
      <c r="D125" t="s">
        <v>44</v>
      </c>
      <c r="E125" t="s">
        <v>67</v>
      </c>
    </row>
    <row r="126" spans="1:5">
      <c r="A126" t="s">
        <v>315</v>
      </c>
      <c r="B126" t="s">
        <v>35</v>
      </c>
      <c r="C126" t="s">
        <v>71</v>
      </c>
      <c r="D126" t="s">
        <v>35</v>
      </c>
      <c r="E126" t="s">
        <v>150</v>
      </c>
    </row>
    <row r="127" spans="1:5">
      <c r="A127" t="s">
        <v>316</v>
      </c>
      <c r="B127" t="s">
        <v>317</v>
      </c>
      <c r="C127" t="s">
        <v>318</v>
      </c>
      <c r="D127" t="s">
        <v>319</v>
      </c>
      <c r="E127" t="s">
        <v>154</v>
      </c>
    </row>
    <row r="128" spans="1:5">
      <c r="A128" t="s">
        <v>320</v>
      </c>
      <c r="B128" t="s">
        <v>283</v>
      </c>
      <c r="C128" t="s">
        <v>44</v>
      </c>
      <c r="D128" t="s">
        <v>44</v>
      </c>
      <c r="E128" t="s">
        <v>81</v>
      </c>
    </row>
    <row r="129" spans="1:5">
      <c r="A129" t="s">
        <v>321</v>
      </c>
      <c r="B129" t="s">
        <v>139</v>
      </c>
      <c r="C129" t="s">
        <v>306</v>
      </c>
      <c r="D129" t="s">
        <v>236</v>
      </c>
      <c r="E129" t="s">
        <v>158</v>
      </c>
    </row>
    <row r="130" spans="1:5">
      <c r="A130" t="s">
        <v>322</v>
      </c>
      <c r="B130" t="s">
        <v>160</v>
      </c>
      <c r="C130" t="s">
        <v>88</v>
      </c>
      <c r="D130" t="s">
        <v>44</v>
      </c>
      <c r="E130" t="s">
        <v>91</v>
      </c>
    </row>
    <row r="131" spans="1:5">
      <c r="A131" t="s">
        <v>323</v>
      </c>
      <c r="B131" t="s">
        <v>41</v>
      </c>
      <c r="C131" t="s">
        <v>99</v>
      </c>
      <c r="D131" t="s">
        <v>108</v>
      </c>
      <c r="E131" t="s">
        <v>110</v>
      </c>
    </row>
    <row r="132" spans="1:5">
      <c r="A132" t="s">
        <v>324</v>
      </c>
      <c r="B132" t="s">
        <v>99</v>
      </c>
      <c r="C132" t="s">
        <v>99</v>
      </c>
      <c r="D132" t="s">
        <v>325</v>
      </c>
      <c r="E132" t="s">
        <v>100</v>
      </c>
    </row>
    <row r="133" spans="1:5">
      <c r="A133" t="s">
        <v>326</v>
      </c>
      <c r="B133" t="s">
        <v>104</v>
      </c>
      <c r="C133" t="s">
        <v>327</v>
      </c>
      <c r="D133" t="s">
        <v>44</v>
      </c>
      <c r="E133" t="s">
        <v>165</v>
      </c>
    </row>
    <row r="134" spans="1:5">
      <c r="A134" t="s">
        <v>328</v>
      </c>
      <c r="B134" t="s">
        <v>44</v>
      </c>
      <c r="C134" t="s">
        <v>329</v>
      </c>
      <c r="D134" t="s">
        <v>208</v>
      </c>
      <c r="E134" t="s">
        <v>110</v>
      </c>
    </row>
    <row r="135" spans="1:5">
      <c r="A135" t="s">
        <v>330</v>
      </c>
    </row>
    <row r="136" spans="1:5">
      <c r="A136" t="s">
        <v>238</v>
      </c>
      <c r="E136" t="s">
        <v>239</v>
      </c>
    </row>
    <row r="137" spans="1:5">
      <c r="A137" t="s">
        <v>240</v>
      </c>
      <c r="B137" t="s">
        <v>240</v>
      </c>
      <c r="C137" t="s">
        <v>241</v>
      </c>
      <c r="D137" t="s">
        <v>242</v>
      </c>
    </row>
    <row r="138" spans="1:5">
      <c r="A138" t="s">
        <v>243</v>
      </c>
      <c r="E138" t="s">
        <v>244</v>
      </c>
    </row>
    <row r="139" spans="1:5">
      <c r="A139" t="s">
        <v>245</v>
      </c>
      <c r="B139" t="s">
        <v>246</v>
      </c>
      <c r="C139" t="s">
        <v>247</v>
      </c>
      <c r="D139" t="s">
        <v>248</v>
      </c>
    </row>
    <row r="140" spans="1:5">
      <c r="A140" t="s">
        <v>249</v>
      </c>
      <c r="E140" t="s">
        <v>6</v>
      </c>
    </row>
    <row r="141" spans="1:5">
      <c r="A141" t="s">
        <v>331</v>
      </c>
      <c r="B141" t="s">
        <v>169</v>
      </c>
      <c r="C141" t="s">
        <v>169</v>
      </c>
      <c r="D141" t="s">
        <v>169</v>
      </c>
      <c r="E141" t="s">
        <v>169</v>
      </c>
    </row>
    <row r="142" spans="1:5">
      <c r="A142" t="s">
        <v>332</v>
      </c>
      <c r="B142" t="s">
        <v>160</v>
      </c>
      <c r="C142" t="s">
        <v>333</v>
      </c>
      <c r="D142" t="s">
        <v>334</v>
      </c>
      <c r="E142" t="s">
        <v>172</v>
      </c>
    </row>
    <row r="143" spans="1:5">
      <c r="A143" t="s">
        <v>335</v>
      </c>
      <c r="B143" t="s">
        <v>121</v>
      </c>
      <c r="C143" t="s">
        <v>336</v>
      </c>
      <c r="D143" t="s">
        <v>337</v>
      </c>
      <c r="E143" t="s">
        <v>176</v>
      </c>
    </row>
    <row r="144" spans="1:5">
      <c r="A144" t="s">
        <v>338</v>
      </c>
      <c r="B144" t="s">
        <v>179</v>
      </c>
      <c r="C144" t="s">
        <v>339</v>
      </c>
      <c r="D144" t="s">
        <v>340</v>
      </c>
      <c r="E144" t="s">
        <v>181</v>
      </c>
    </row>
    <row r="145" spans="1:5">
      <c r="A145" t="s">
        <v>341</v>
      </c>
      <c r="B145" t="s">
        <v>49</v>
      </c>
      <c r="C145" t="s">
        <v>342</v>
      </c>
      <c r="D145" t="s">
        <v>343</v>
      </c>
      <c r="E145" t="s">
        <v>186</v>
      </c>
    </row>
    <row r="146" spans="1:5">
      <c r="A146" t="s">
        <v>344</v>
      </c>
      <c r="B146" t="s">
        <v>139</v>
      </c>
      <c r="C146" t="s">
        <v>215</v>
      </c>
      <c r="D146" t="s">
        <v>345</v>
      </c>
      <c r="E146" t="s">
        <v>188</v>
      </c>
    </row>
    <row r="147" spans="1:5">
      <c r="A147" t="s">
        <v>346</v>
      </c>
      <c r="B147" t="s">
        <v>41</v>
      </c>
      <c r="C147" t="s">
        <v>297</v>
      </c>
      <c r="D147" t="s">
        <v>251</v>
      </c>
      <c r="E147" t="s">
        <v>190</v>
      </c>
    </row>
    <row r="148" spans="1:5">
      <c r="A148" t="s">
        <v>307</v>
      </c>
      <c r="B148" t="s">
        <v>44</v>
      </c>
      <c r="C148" t="s">
        <v>44</v>
      </c>
      <c r="D148" t="s">
        <v>44</v>
      </c>
      <c r="E148" t="s">
        <v>45</v>
      </c>
    </row>
    <row r="149" spans="1:5">
      <c r="A149" t="s">
        <v>347</v>
      </c>
      <c r="B149" t="s">
        <v>348</v>
      </c>
      <c r="C149" t="s">
        <v>349</v>
      </c>
      <c r="D149" t="s">
        <v>350</v>
      </c>
      <c r="E149" t="s">
        <v>193</v>
      </c>
    </row>
    <row r="150" spans="1:5">
      <c r="A150" t="s">
        <v>351</v>
      </c>
      <c r="B150" t="s">
        <v>44</v>
      </c>
      <c r="C150" t="s">
        <v>195</v>
      </c>
      <c r="D150" t="s">
        <v>44</v>
      </c>
      <c r="E150" t="s">
        <v>196</v>
      </c>
    </row>
    <row r="151" spans="1:5">
      <c r="A151" t="s">
        <v>352</v>
      </c>
      <c r="B151" t="s">
        <v>10</v>
      </c>
      <c r="C151" t="s">
        <v>353</v>
      </c>
      <c r="D151" t="s">
        <v>199</v>
      </c>
      <c r="E151" t="s">
        <v>199</v>
      </c>
    </row>
    <row r="152" spans="1:5">
      <c r="A152" t="s">
        <v>354</v>
      </c>
      <c r="B152" t="s">
        <v>29</v>
      </c>
      <c r="C152" t="s">
        <v>355</v>
      </c>
      <c r="D152" t="s">
        <v>356</v>
      </c>
      <c r="E152" t="s">
        <v>203</v>
      </c>
    </row>
    <row r="153" spans="1:5">
      <c r="A153" t="s">
        <v>357</v>
      </c>
      <c r="B153" t="s">
        <v>44</v>
      </c>
      <c r="C153" t="s">
        <v>160</v>
      </c>
      <c r="D153" t="s">
        <v>44</v>
      </c>
      <c r="E153" t="s">
        <v>205</v>
      </c>
    </row>
    <row r="154" spans="1:5">
      <c r="A154" t="s">
        <v>358</v>
      </c>
      <c r="B154" t="s">
        <v>306</v>
      </c>
      <c r="C154" t="s">
        <v>359</v>
      </c>
      <c r="D154" t="s">
        <v>139</v>
      </c>
      <c r="E154" t="s">
        <v>209</v>
      </c>
    </row>
    <row r="155" spans="1:5">
      <c r="A155" t="s">
        <v>360</v>
      </c>
      <c r="B155" t="s">
        <v>299</v>
      </c>
      <c r="C155" t="s">
        <v>361</v>
      </c>
      <c r="D155" t="s">
        <v>317</v>
      </c>
      <c r="E155" t="s">
        <v>212</v>
      </c>
    </row>
    <row r="156" spans="1:5">
      <c r="A156" t="s">
        <v>362</v>
      </c>
      <c r="B156" t="s">
        <v>269</v>
      </c>
      <c r="C156" t="s">
        <v>44</v>
      </c>
      <c r="D156" t="s">
        <v>44</v>
      </c>
      <c r="E156" t="s">
        <v>54</v>
      </c>
    </row>
    <row r="157" spans="1:5">
      <c r="A157" t="s">
        <v>363</v>
      </c>
      <c r="B157" t="s">
        <v>11</v>
      </c>
      <c r="C157" t="s">
        <v>11</v>
      </c>
      <c r="D157" t="s">
        <v>345</v>
      </c>
      <c r="E157" t="s">
        <v>217</v>
      </c>
    </row>
    <row r="158" spans="1:5">
      <c r="A158" t="s">
        <v>364</v>
      </c>
      <c r="B158" t="s">
        <v>221</v>
      </c>
      <c r="C158" t="s">
        <v>365</v>
      </c>
      <c r="D158" t="s">
        <v>90</v>
      </c>
      <c r="E158" t="s">
        <v>222</v>
      </c>
    </row>
    <row r="159" spans="1:5">
      <c r="A159" t="s">
        <v>366</v>
      </c>
      <c r="B159" t="s">
        <v>40</v>
      </c>
      <c r="C159" t="s">
        <v>42</v>
      </c>
      <c r="D159" t="s">
        <v>225</v>
      </c>
      <c r="E159" t="s">
        <v>226</v>
      </c>
    </row>
    <row r="160" spans="1:5">
      <c r="A160" t="s">
        <v>367</v>
      </c>
      <c r="B160" t="s">
        <v>33</v>
      </c>
      <c r="C160" t="s">
        <v>109</v>
      </c>
      <c r="D160" t="s">
        <v>128</v>
      </c>
      <c r="E160" t="s">
        <v>228</v>
      </c>
    </row>
    <row r="161" spans="1:5">
      <c r="A161" t="s">
        <v>368</v>
      </c>
      <c r="B161" t="s">
        <v>231</v>
      </c>
      <c r="C161" t="s">
        <v>369</v>
      </c>
      <c r="D161" t="s">
        <v>44</v>
      </c>
      <c r="E161" t="s">
        <v>233</v>
      </c>
    </row>
    <row r="162" spans="1:5">
      <c r="A162" t="s">
        <v>370</v>
      </c>
      <c r="B162" t="s">
        <v>41</v>
      </c>
      <c r="C162" t="s">
        <v>226</v>
      </c>
      <c r="D162" t="s">
        <v>371</v>
      </c>
      <c r="E162" t="s">
        <v>226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zoomScale="61" workbookViewId="0">
      <selection activeCell="H39" sqref="H39"/>
    </sheetView>
  </sheetViews>
  <sheetFormatPr baseColWidth="10" defaultRowHeight="16"/>
  <cols>
    <col min="2" max="2" width="44.6640625" customWidth="1"/>
    <col min="3" max="12" width="11.83203125" customWidth="1"/>
    <col min="13" max="13" width="22.83203125" style="12" customWidth="1"/>
    <col min="14" max="17" width="11.83203125" style="12" customWidth="1"/>
    <col min="22" max="22" width="13.1640625" bestFit="1" customWidth="1"/>
  </cols>
  <sheetData>
    <row r="1" spans="1:22">
      <c r="D1">
        <v>13</v>
      </c>
      <c r="E1">
        <v>14</v>
      </c>
      <c r="F1">
        <v>15</v>
      </c>
      <c r="G1">
        <v>16</v>
      </c>
      <c r="H1">
        <v>17</v>
      </c>
      <c r="Q1" s="16"/>
      <c r="R1" s="4"/>
      <c r="S1" s="9"/>
      <c r="T1" s="9"/>
      <c r="U1" s="9"/>
      <c r="V1" s="5"/>
    </row>
    <row r="2" spans="1:22" s="17" customFormat="1" ht="51" customHeight="1">
      <c r="A2" s="17" t="s">
        <v>380</v>
      </c>
      <c r="B2" s="17" t="s">
        <v>381</v>
      </c>
      <c r="C2" s="17" t="s">
        <v>379</v>
      </c>
      <c r="D2" s="17" t="str">
        <f>M11</f>
        <v xml:space="preserve"> %_of_Academia</v>
      </c>
      <c r="E2" s="17" t="str">
        <f t="shared" ref="E2:H2" si="0">N11</f>
        <v>%_of_For-Profit</v>
      </c>
      <c r="F2" s="17" t="str">
        <f t="shared" si="0"/>
        <v>%_of_Government</v>
      </c>
      <c r="G2" s="17" t="str">
        <f t="shared" si="0"/>
        <v>%_of_Nonprofit</v>
      </c>
      <c r="H2" s="17" t="str">
        <f t="shared" si="0"/>
        <v>%_of_Not found/Insufficient info</v>
      </c>
      <c r="J2" s="17" t="s">
        <v>387</v>
      </c>
      <c r="K2" s="18"/>
      <c r="L2" s="19"/>
      <c r="Q2" s="19"/>
      <c r="R2" s="21"/>
      <c r="S2" s="18"/>
      <c r="T2" s="18"/>
      <c r="U2" s="18"/>
      <c r="V2" s="19"/>
    </row>
    <row r="3" spans="1:22">
      <c r="A3">
        <v>1</v>
      </c>
      <c r="B3" t="str">
        <f>VLOOKUP(C3,Cluster,2,)</f>
        <v>Neuroscience</v>
      </c>
      <c r="C3">
        <v>19</v>
      </c>
      <c r="D3">
        <f>VLOOKUP($C3,Cluster,D$1,)</f>
        <v>1.8550148776760107</v>
      </c>
      <c r="E3">
        <f>VLOOKUP($C3,Cluster,E$1,)</f>
        <v>-0.57569427238221027</v>
      </c>
      <c r="F3">
        <f>VLOOKUP($C3,Cluster,F$1,)</f>
        <v>-1.0874225144997305</v>
      </c>
      <c r="G3">
        <f>VLOOKUP($C3,Cluster,G$1,)</f>
        <v>-1.0874225144997305</v>
      </c>
      <c r="H3">
        <f>VLOOKUP($C3,Cluster,H$1,)</f>
        <v>1.2153545750291106</v>
      </c>
      <c r="J3">
        <f>SUM(U12:U32)</f>
        <v>46.526186579378063</v>
      </c>
      <c r="K3" s="9"/>
      <c r="L3" s="5"/>
      <c r="Q3" s="16"/>
      <c r="R3" s="4"/>
      <c r="S3" s="9"/>
      <c r="T3" s="9"/>
      <c r="U3" s="9"/>
      <c r="V3" s="5"/>
    </row>
    <row r="4" spans="1:22">
      <c r="A4">
        <v>2</v>
      </c>
      <c r="B4" t="str">
        <f>VLOOKUP(C4,Cluster,2,)</f>
        <v>Biostatistics</v>
      </c>
      <c r="C4">
        <v>6</v>
      </c>
      <c r="D4">
        <f>VLOOKUP($C4,Cluster,D$1,)</f>
        <v>1.4712186960878706</v>
      </c>
      <c r="E4">
        <f>VLOOKUP($C4,Cluster,E$1,)</f>
        <v>0.12793206052938005</v>
      </c>
      <c r="F4">
        <f>VLOOKUP($C4,Cluster,F$1,)</f>
        <v>-0.89552442370566032</v>
      </c>
      <c r="G4">
        <f>VLOOKUP($C4,Cluster,G$1,)</f>
        <v>-1.0874225144997305</v>
      </c>
      <c r="H4">
        <f>VLOOKUP($C4,Cluster,H$1,)</f>
        <v>0.70362633291159027</v>
      </c>
      <c r="K4" s="9"/>
      <c r="L4" s="5"/>
      <c r="Q4" s="16"/>
      <c r="R4" s="4"/>
      <c r="S4" s="9"/>
      <c r="T4" s="9"/>
      <c r="U4" s="9"/>
      <c r="V4" s="5"/>
    </row>
    <row r="5" spans="1:22" ht="17" thickBot="1">
      <c r="A5">
        <v>3</v>
      </c>
      <c r="B5" t="str">
        <f>VLOOKUP(C5,Cluster,2,)</f>
        <v>Pharmacology and Molecular Sciences</v>
      </c>
      <c r="C5">
        <v>21</v>
      </c>
      <c r="D5">
        <f>VLOOKUP($C5,Cluster,D$1,)</f>
        <v>0.38379618158814016</v>
      </c>
      <c r="E5">
        <f>VLOOKUP($C5,Cluster,E$1,)</f>
        <v>1.2793206052938004</v>
      </c>
      <c r="F5">
        <f>VLOOKUP($C5,Cluster,F$1,)</f>
        <v>-0.70362633291159027</v>
      </c>
      <c r="G5">
        <f>VLOOKUP($C5,Cluster,G$1,)</f>
        <v>-0.95949045397035038</v>
      </c>
      <c r="H5">
        <f>VLOOKUP($C5,Cluster,H$1,)</f>
        <v>0.31983015132345011</v>
      </c>
      <c r="K5" s="9"/>
      <c r="L5" s="5"/>
      <c r="Q5" s="16"/>
      <c r="R5" s="4"/>
      <c r="S5" s="9"/>
      <c r="T5" s="9"/>
      <c r="U5" s="9"/>
      <c r="V5" s="5"/>
    </row>
    <row r="6" spans="1:22" s="2" customFormat="1" ht="17" thickTop="1">
      <c r="A6" s="14"/>
      <c r="B6" s="14" t="s">
        <v>168</v>
      </c>
      <c r="C6" s="14"/>
      <c r="D6" s="14"/>
      <c r="E6" s="14"/>
      <c r="F6" s="14"/>
      <c r="G6" s="14"/>
      <c r="H6" s="14"/>
      <c r="I6" s="14"/>
      <c r="J6" s="14"/>
      <c r="K6" s="14"/>
      <c r="L6" s="15"/>
      <c r="M6" s="13"/>
      <c r="N6" s="13"/>
      <c r="O6" s="13"/>
      <c r="P6" s="13"/>
      <c r="Q6" s="20"/>
      <c r="R6" s="6"/>
      <c r="S6" s="10"/>
      <c r="T6" s="10"/>
      <c r="U6" s="10"/>
      <c r="V6" s="7"/>
    </row>
    <row r="7" spans="1:22" s="2" customFormat="1">
      <c r="K7" s="10"/>
      <c r="L7" s="7"/>
      <c r="M7" s="13"/>
      <c r="N7" s="13"/>
      <c r="O7" s="13"/>
      <c r="P7" s="13"/>
      <c r="Q7" s="20"/>
      <c r="R7" s="6"/>
      <c r="S7" s="10"/>
      <c r="T7" s="10"/>
      <c r="U7" s="10"/>
      <c r="V7" s="7"/>
    </row>
    <row r="8" spans="1:22" s="2" customFormat="1">
      <c r="B8" s="2" t="s">
        <v>377</v>
      </c>
      <c r="C8" s="2">
        <f>AVERAGE(C12:C32)</f>
        <v>19</v>
      </c>
      <c r="D8" s="2">
        <f>AVERAGE(D12:D32)</f>
        <v>30.904761904761905</v>
      </c>
      <c r="E8" s="2">
        <f>AVERAGE(E12:E32)</f>
        <v>12.952380952380953</v>
      </c>
      <c r="F8" s="2">
        <f>AVERAGE(F12:F32)</f>
        <v>20.19047619047619</v>
      </c>
      <c r="G8" s="2">
        <f t="shared" ref="G8:L8" si="1">AVERAGE(G12:G32)</f>
        <v>4.9523809523809526</v>
      </c>
      <c r="H8" s="2">
        <f t="shared" si="1"/>
        <v>7</v>
      </c>
      <c r="I8" s="2">
        <f t="shared" si="1"/>
        <v>2.5238095238095237</v>
      </c>
      <c r="J8" s="2">
        <f t="shared" si="1"/>
        <v>3.9047619047619047</v>
      </c>
      <c r="K8" s="2">
        <f t="shared" si="1"/>
        <v>19.61904761904762</v>
      </c>
      <c r="L8" s="2">
        <f t="shared" si="1"/>
        <v>37.952380952380949</v>
      </c>
      <c r="M8" s="13"/>
      <c r="N8" s="13"/>
      <c r="O8" s="13"/>
      <c r="P8" s="13"/>
      <c r="Q8" s="20"/>
      <c r="R8" s="6"/>
      <c r="S8" s="10"/>
      <c r="T8" s="10"/>
      <c r="U8" s="10"/>
      <c r="V8" s="7"/>
    </row>
    <row r="9" spans="1:22" s="2" customFormat="1">
      <c r="B9" s="2" t="s">
        <v>378</v>
      </c>
      <c r="C9" s="2">
        <f>STDEV(C12:C32)</f>
        <v>15.633297796690243</v>
      </c>
      <c r="D9" s="2">
        <f>STDEV(D12:D32)</f>
        <v>10.839302384862052</v>
      </c>
      <c r="E9" s="2">
        <f>STDEV(E12:E32)</f>
        <v>10.804981214588901</v>
      </c>
      <c r="F9" s="2">
        <f>STDEV(F12:F32)</f>
        <v>12.886500873468513</v>
      </c>
      <c r="G9" s="2">
        <f t="shared" ref="G9:L9" si="2">STDEV(G12:G32)</f>
        <v>5.1134742639050259</v>
      </c>
      <c r="H9" s="2">
        <f t="shared" si="2"/>
        <v>5.1768716422179137</v>
      </c>
      <c r="I9" s="2">
        <f t="shared" si="2"/>
        <v>2.441701202421124</v>
      </c>
      <c r="J9" s="2">
        <f t="shared" si="2"/>
        <v>3.0150416565076164</v>
      </c>
      <c r="K9" s="2">
        <f t="shared" si="2"/>
        <v>15.127710304194057</v>
      </c>
      <c r="L9" s="2">
        <f t="shared" si="2"/>
        <v>18.78956143840561</v>
      </c>
      <c r="M9" s="13"/>
      <c r="N9" s="13"/>
      <c r="O9" s="13"/>
      <c r="P9" s="13"/>
      <c r="Q9" s="20"/>
      <c r="R9" s="6"/>
      <c r="S9" s="10"/>
      <c r="T9" s="10"/>
      <c r="U9" s="10"/>
      <c r="V9" s="7"/>
    </row>
    <row r="10" spans="1:22">
      <c r="A10" t="s">
        <v>379</v>
      </c>
      <c r="C10" s="1" t="s">
        <v>2</v>
      </c>
      <c r="D10" s="1"/>
      <c r="E10" s="1" t="s">
        <v>3</v>
      </c>
      <c r="F10" s="1"/>
      <c r="G10" s="1" t="s">
        <v>4</v>
      </c>
      <c r="H10" s="1"/>
      <c r="I10" s="1" t="s">
        <v>5</v>
      </c>
      <c r="J10" s="1"/>
      <c r="K10" s="11" t="s">
        <v>374</v>
      </c>
      <c r="L10" s="8"/>
      <c r="Q10" s="16"/>
      <c r="R10" s="4"/>
      <c r="S10" s="9"/>
      <c r="T10" s="9"/>
      <c r="U10" s="9"/>
      <c r="V10" s="5"/>
    </row>
    <row r="11" spans="1:22" s="3" customFormat="1" ht="58" customHeight="1">
      <c r="A11" s="22"/>
      <c r="B11" s="22"/>
      <c r="C11" s="22" t="s">
        <v>372</v>
      </c>
      <c r="D11" s="22" t="s">
        <v>373</v>
      </c>
      <c r="E11" s="22" t="s">
        <v>375</v>
      </c>
      <c r="F11" s="22" t="s">
        <v>376</v>
      </c>
      <c r="G11" s="22" t="s">
        <v>375</v>
      </c>
      <c r="H11" s="22" t="s">
        <v>376</v>
      </c>
      <c r="I11" s="22" t="s">
        <v>375</v>
      </c>
      <c r="J11" s="22" t="s">
        <v>376</v>
      </c>
      <c r="K11" s="23" t="s">
        <v>375</v>
      </c>
      <c r="L11" s="24" t="s">
        <v>376</v>
      </c>
      <c r="M11" s="25" t="str">
        <f>_xlfn.CONCAT(D11,"_of_",C10)</f>
        <v xml:space="preserve"> %_of_Academia</v>
      </c>
      <c r="N11" s="25" t="str">
        <f>_xlfn.CONCAT(F11,"_of_",E10)</f>
        <v>%_of_For-Profit</v>
      </c>
      <c r="O11" s="25" t="str">
        <f>_xlfn.CONCAT(H11,"_of_",G10)</f>
        <v>%_of_Government</v>
      </c>
      <c r="P11" s="25" t="str">
        <f>_xlfn.CONCAT(J11,"_of_",I10)</f>
        <v>%_of_Nonprofit</v>
      </c>
      <c r="Q11" s="26" t="str">
        <f>_xlfn.CONCAT(L11,"_of_",K10)</f>
        <v>%_of_Not found/Insufficient info</v>
      </c>
      <c r="R11" s="27" t="s">
        <v>382</v>
      </c>
      <c r="S11" s="23" t="s">
        <v>383</v>
      </c>
      <c r="T11" s="23" t="s">
        <v>384</v>
      </c>
      <c r="U11" s="23" t="s">
        <v>385</v>
      </c>
      <c r="V11" s="24" t="s">
        <v>386</v>
      </c>
    </row>
    <row r="12" spans="1:22">
      <c r="A12">
        <v>1</v>
      </c>
      <c r="B12" t="s">
        <v>8</v>
      </c>
      <c r="C12">
        <v>9</v>
      </c>
      <c r="D12">
        <v>23</v>
      </c>
      <c r="E12">
        <v>15</v>
      </c>
      <c r="F12">
        <v>38</v>
      </c>
      <c r="G12">
        <v>0</v>
      </c>
      <c r="H12">
        <v>0</v>
      </c>
      <c r="I12">
        <v>3</v>
      </c>
      <c r="J12">
        <v>8</v>
      </c>
      <c r="K12" s="9">
        <v>12</v>
      </c>
      <c r="L12" s="5">
        <v>31</v>
      </c>
      <c r="M12" s="12">
        <f>STANDARDIZE(D12,$C$8,$C$9)</f>
        <v>0.25586412105876011</v>
      </c>
      <c r="N12" s="12">
        <f>STANDARDIZE(F12,$C$8,$C$9)</f>
        <v>1.2153545750291106</v>
      </c>
      <c r="O12" s="12">
        <f>STANDARDIZE(H12,$C$8,$C$9)</f>
        <v>-1.2153545750291106</v>
      </c>
      <c r="P12" s="12">
        <f>STANDARDIZE(J12,$C$8,$C$9)</f>
        <v>-0.70362633291159027</v>
      </c>
      <c r="Q12" s="16">
        <f>STANDARDIZE(L12,$C$8,$C$9)</f>
        <v>0.76759236317628032</v>
      </c>
      <c r="R12" s="4">
        <f>SUMXMY2($D$3:$H$3,M12:Q12)</f>
        <v>6.129296235679214</v>
      </c>
      <c r="S12" s="9">
        <f>SUMXMY2($D$4:$H$4,M12:Q12)</f>
        <v>2.913256955810148</v>
      </c>
      <c r="T12" s="9">
        <f>SUMXMY2($D$5:$H$5,M12:Q12)</f>
        <v>0.54828150572831436</v>
      </c>
      <c r="U12" s="9">
        <f>MIN(R12:T12)</f>
        <v>0.54828150572831436</v>
      </c>
      <c r="V12" s="5">
        <f>MATCH(U12,R12:T12,)</f>
        <v>3</v>
      </c>
    </row>
    <row r="13" spans="1:22">
      <c r="A13">
        <v>2</v>
      </c>
      <c r="B13" t="s">
        <v>13</v>
      </c>
      <c r="C13">
        <v>51</v>
      </c>
      <c r="D13">
        <v>34</v>
      </c>
      <c r="E13">
        <v>30</v>
      </c>
      <c r="F13">
        <v>20</v>
      </c>
      <c r="G13">
        <v>13</v>
      </c>
      <c r="H13">
        <v>9</v>
      </c>
      <c r="I13">
        <v>8</v>
      </c>
      <c r="J13">
        <v>5</v>
      </c>
      <c r="K13" s="9">
        <v>47</v>
      </c>
      <c r="L13" s="5">
        <v>32</v>
      </c>
      <c r="M13" s="12">
        <f>STANDARDIZE(D13,$C$8,$C$9)</f>
        <v>0.95949045397035038</v>
      </c>
      <c r="N13" s="12">
        <f>STANDARDIZE(F13,$C$8,$C$9)</f>
        <v>6.3966030264690027E-2</v>
      </c>
      <c r="O13" s="12">
        <f>STANDARDIZE(H13,$C$8,$C$9)</f>
        <v>-0.63966030264690021</v>
      </c>
      <c r="P13" s="12">
        <f>STANDARDIZE(J13,$C$8,$C$9)</f>
        <v>-0.89552442370566032</v>
      </c>
      <c r="Q13" s="16">
        <f>STANDARDIZE(L13,$C$8,$C$9)</f>
        <v>0.83155839344097038</v>
      </c>
      <c r="R13" s="4">
        <f>SUMXMY2($D$3:$H$3,M13:Q13)</f>
        <v>1.595744680851064</v>
      </c>
      <c r="S13" s="9">
        <f>SUMXMY2($D$4:$H$4,M13:Q13)</f>
        <v>0.38461538461538469</v>
      </c>
      <c r="T13" s="9">
        <f>SUMXMY2($D$5:$H$5,M13:Q13)</f>
        <v>2.0785597381342056</v>
      </c>
      <c r="U13" s="9">
        <f t="shared" ref="U13:U32" si="3">MIN(R13:T13)</f>
        <v>0.38461538461538469</v>
      </c>
      <c r="V13" s="5">
        <f t="shared" ref="V13:V32" si="4">MATCH(U13,R13:T13,)</f>
        <v>2</v>
      </c>
    </row>
    <row r="14" spans="1:22">
      <c r="A14">
        <v>3</v>
      </c>
      <c r="B14" t="s">
        <v>19</v>
      </c>
      <c r="C14">
        <v>47</v>
      </c>
      <c r="D14">
        <v>38</v>
      </c>
      <c r="E14">
        <v>23</v>
      </c>
      <c r="F14">
        <v>19</v>
      </c>
      <c r="G14">
        <v>8</v>
      </c>
      <c r="H14">
        <v>7</v>
      </c>
      <c r="I14">
        <v>2</v>
      </c>
      <c r="J14">
        <v>2</v>
      </c>
      <c r="K14" s="9">
        <v>43</v>
      </c>
      <c r="L14" s="5">
        <v>35</v>
      </c>
      <c r="M14" s="12">
        <f>STANDARDIZE(D14,$C$8,$C$9)</f>
        <v>1.2153545750291106</v>
      </c>
      <c r="N14" s="12">
        <f>STANDARDIZE(F14,$C$8,$C$9)</f>
        <v>0</v>
      </c>
      <c r="O14" s="12">
        <f>STANDARDIZE(H14,$C$8,$C$9)</f>
        <v>-0.76759236317628032</v>
      </c>
      <c r="P14" s="12">
        <f>STANDARDIZE(J14,$C$8,$C$9)</f>
        <v>-1.0874225144997305</v>
      </c>
      <c r="Q14" s="16">
        <f>STANDARDIZE(L14,$C$8,$C$9)</f>
        <v>1.0234564842350404</v>
      </c>
      <c r="R14" s="4">
        <f>SUMXMY2($D$3:$H$3,M14:Q14)</f>
        <v>0.87970540098199645</v>
      </c>
      <c r="S14" s="9">
        <f>SUMXMY2($D$4:$H$4,M14:Q14)</f>
        <v>0.20049099836333872</v>
      </c>
      <c r="T14" s="9">
        <f>SUMXMY2($D$5:$H$5,M14:Q14)</f>
        <v>2.8436988543371524</v>
      </c>
      <c r="U14" s="9">
        <f t="shared" si="3"/>
        <v>0.20049099836333872</v>
      </c>
      <c r="V14" s="5">
        <f t="shared" si="4"/>
        <v>2</v>
      </c>
    </row>
    <row r="15" spans="1:22">
      <c r="A15">
        <v>4</v>
      </c>
      <c r="B15" t="s">
        <v>25</v>
      </c>
      <c r="C15">
        <v>29</v>
      </c>
      <c r="D15">
        <v>33</v>
      </c>
      <c r="E15">
        <v>25</v>
      </c>
      <c r="F15">
        <v>29</v>
      </c>
      <c r="G15">
        <v>5</v>
      </c>
      <c r="H15">
        <v>6</v>
      </c>
      <c r="I15">
        <v>6</v>
      </c>
      <c r="J15">
        <v>7</v>
      </c>
      <c r="K15" s="9">
        <v>22</v>
      </c>
      <c r="L15" s="5">
        <v>25</v>
      </c>
      <c r="M15" s="12">
        <f>STANDARDIZE(D15,$C$8,$C$9)</f>
        <v>0.89552442370566032</v>
      </c>
      <c r="N15" s="12">
        <f>STANDARDIZE(F15,$C$8,$C$9)</f>
        <v>0.63966030264690021</v>
      </c>
      <c r="O15" s="12">
        <f>STANDARDIZE(H15,$C$8,$C$9)</f>
        <v>-0.83155839344097038</v>
      </c>
      <c r="P15" s="12">
        <f>STANDARDIZE(J15,$C$8,$C$9)</f>
        <v>-0.76759236317628032</v>
      </c>
      <c r="Q15" s="16">
        <f>STANDARDIZE(L15,$C$8,$C$9)</f>
        <v>0.38379618158814016</v>
      </c>
      <c r="R15" s="4">
        <f>SUMXMY2($D$3:$H$3,M15:Q15)</f>
        <v>3.2569558101473</v>
      </c>
      <c r="S15" s="9">
        <f>SUMXMY2($D$4:$H$4,M15:Q15)</f>
        <v>0.80196399345335523</v>
      </c>
      <c r="T15" s="9">
        <f>SUMXMY2($D$5:$H$5,M15:Q15)</f>
        <v>0.72831423895253677</v>
      </c>
      <c r="U15" s="9">
        <f t="shared" si="3"/>
        <v>0.72831423895253677</v>
      </c>
      <c r="V15" s="5">
        <f t="shared" si="4"/>
        <v>3</v>
      </c>
    </row>
    <row r="16" spans="1:22">
      <c r="A16">
        <v>5</v>
      </c>
      <c r="B16" t="s">
        <v>31</v>
      </c>
      <c r="C16">
        <v>16</v>
      </c>
      <c r="D16">
        <v>36</v>
      </c>
      <c r="E16">
        <v>11</v>
      </c>
      <c r="F16">
        <v>24</v>
      </c>
      <c r="G16">
        <v>4</v>
      </c>
      <c r="H16">
        <v>9</v>
      </c>
      <c r="I16">
        <v>3</v>
      </c>
      <c r="J16">
        <v>7</v>
      </c>
      <c r="K16" s="9">
        <v>11</v>
      </c>
      <c r="L16" s="5">
        <v>24</v>
      </c>
      <c r="M16" s="12">
        <f>STANDARDIZE(D16,$C$8,$C$9)</f>
        <v>1.0874225144997305</v>
      </c>
      <c r="N16" s="12">
        <f>STANDARDIZE(F16,$C$8,$C$9)</f>
        <v>0.31983015132345011</v>
      </c>
      <c r="O16" s="12">
        <f>STANDARDIZE(H16,$C$8,$C$9)</f>
        <v>-0.63966030264690021</v>
      </c>
      <c r="P16" s="12">
        <f>STANDARDIZE(J16,$C$8,$C$9)</f>
        <v>-0.76759236317628032</v>
      </c>
      <c r="Q16" s="16">
        <f>STANDARDIZE(L16,$C$8,$C$9)</f>
        <v>0.31983015132345011</v>
      </c>
      <c r="R16" s="4">
        <f>SUMXMY2($D$3:$H$3,M16:Q16)</f>
        <v>2.4959083469721768</v>
      </c>
      <c r="S16" s="9">
        <f>SUMXMY2($D$4:$H$4,M16:Q16)</f>
        <v>0.49918166939443531</v>
      </c>
      <c r="T16" s="9">
        <f>SUMXMY2($D$5:$H$5,M16:Q16)</f>
        <v>1.4566284779050738</v>
      </c>
      <c r="U16" s="9">
        <f t="shared" si="3"/>
        <v>0.49918166939443531</v>
      </c>
      <c r="V16" s="5">
        <f t="shared" si="4"/>
        <v>2</v>
      </c>
    </row>
    <row r="17" spans="1:22">
      <c r="A17">
        <v>6</v>
      </c>
      <c r="B17" t="s">
        <v>37</v>
      </c>
      <c r="C17">
        <v>18</v>
      </c>
      <c r="D17">
        <v>42</v>
      </c>
      <c r="E17">
        <v>9</v>
      </c>
      <c r="F17">
        <v>21</v>
      </c>
      <c r="G17">
        <v>2</v>
      </c>
      <c r="H17">
        <v>5</v>
      </c>
      <c r="I17">
        <v>1</v>
      </c>
      <c r="J17">
        <v>2</v>
      </c>
      <c r="K17" s="9">
        <v>13</v>
      </c>
      <c r="L17" s="5">
        <v>30</v>
      </c>
      <c r="M17" s="12">
        <f>STANDARDIZE(D17,$C$8,$C$9)</f>
        <v>1.4712186960878706</v>
      </c>
      <c r="N17" s="12">
        <f>STANDARDIZE(F17,$C$8,$C$9)</f>
        <v>0.12793206052938005</v>
      </c>
      <c r="O17" s="12">
        <f>STANDARDIZE(H17,$C$8,$C$9)</f>
        <v>-0.89552442370566032</v>
      </c>
      <c r="P17" s="12">
        <f>STANDARDIZE(J17,$C$8,$C$9)</f>
        <v>-1.0874225144997305</v>
      </c>
      <c r="Q17" s="16">
        <f>STANDARDIZE(L17,$C$8,$C$9)</f>
        <v>0.70362633291159027</v>
      </c>
      <c r="R17" s="4">
        <f>SUMXMY2($D$3:$H$3,M17:Q17)</f>
        <v>0.94108019639934548</v>
      </c>
      <c r="S17" s="9">
        <f>SUMXMY2($D$4:$H$4,M17:Q17)</f>
        <v>0</v>
      </c>
      <c r="T17" s="9">
        <f>SUMXMY2($D$5:$H$5,M17:Q17)</f>
        <v>2.7086743044189845</v>
      </c>
      <c r="U17" s="9">
        <f t="shared" si="3"/>
        <v>0</v>
      </c>
      <c r="V17" s="5">
        <f t="shared" si="4"/>
        <v>2</v>
      </c>
    </row>
    <row r="18" spans="1:22">
      <c r="A18">
        <v>7</v>
      </c>
      <c r="B18" t="s">
        <v>43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9">
        <v>1</v>
      </c>
      <c r="L18" s="5">
        <v>100</v>
      </c>
      <c r="M18" s="12">
        <f>STANDARDIZE(D18,$C$8,$C$9)</f>
        <v>-1.2153545750291106</v>
      </c>
      <c r="N18" s="12">
        <f>STANDARDIZE(F18,$C$8,$C$9)</f>
        <v>-1.2153545750291106</v>
      </c>
      <c r="O18" s="12">
        <f>STANDARDIZE(H18,$C$8,$C$9)</f>
        <v>-1.2153545750291106</v>
      </c>
      <c r="P18" s="12">
        <f>STANDARDIZE(J18,$C$8,$C$9)</f>
        <v>-1.2153545750291106</v>
      </c>
      <c r="Q18" s="16">
        <f>STANDARDIZE(L18,$C$8,$C$9)</f>
        <v>5.1812484514398918</v>
      </c>
      <c r="R18" s="4">
        <f>SUMXMY2($D$3:$H$3,M18:Q18)</f>
        <v>25.597381342062185</v>
      </c>
      <c r="S18" s="9">
        <f>SUMXMY2($D$4:$H$4,M18:Q18)</f>
        <v>29.189852700490995</v>
      </c>
      <c r="T18" s="9">
        <f>SUMXMY2($D$5:$H$5,M18:Q18)</f>
        <v>32.741407528641567</v>
      </c>
      <c r="U18" s="9">
        <f t="shared" si="3"/>
        <v>25.597381342062185</v>
      </c>
      <c r="V18" s="5">
        <f t="shared" si="4"/>
        <v>1</v>
      </c>
    </row>
    <row r="19" spans="1:22">
      <c r="A19">
        <v>8</v>
      </c>
      <c r="B19" t="s">
        <v>46</v>
      </c>
      <c r="C19">
        <v>25</v>
      </c>
      <c r="D19">
        <v>30</v>
      </c>
      <c r="E19">
        <v>20</v>
      </c>
      <c r="F19">
        <v>24</v>
      </c>
      <c r="G19">
        <v>5</v>
      </c>
      <c r="H19">
        <v>6</v>
      </c>
      <c r="I19">
        <v>6</v>
      </c>
      <c r="J19">
        <v>7</v>
      </c>
      <c r="K19" s="9">
        <v>27</v>
      </c>
      <c r="L19" s="5">
        <v>33</v>
      </c>
      <c r="M19" s="12">
        <f>STANDARDIZE(D19,$C$8,$C$9)</f>
        <v>0.70362633291159027</v>
      </c>
      <c r="N19" s="12">
        <f>STANDARDIZE(F19,$C$8,$C$9)</f>
        <v>0.31983015132345011</v>
      </c>
      <c r="O19" s="12">
        <f>STANDARDIZE(H19,$C$8,$C$9)</f>
        <v>-0.83155839344097038</v>
      </c>
      <c r="P19" s="12">
        <f>STANDARDIZE(J19,$C$8,$C$9)</f>
        <v>-0.76759236317628032</v>
      </c>
      <c r="Q19" s="16">
        <f>STANDARDIZE(L19,$C$8,$C$9)</f>
        <v>0.89552442370566032</v>
      </c>
      <c r="R19" s="4">
        <f>SUMXMY2($D$3:$H$3,M19:Q19)</f>
        <v>2.3977086743044191</v>
      </c>
      <c r="S19" s="9">
        <f>SUMXMY2($D$4:$H$4,M19:Q19)</f>
        <v>0.76923076923076916</v>
      </c>
      <c r="T19" s="9">
        <f>SUMXMY2($D$5:$H$5,M19:Q19)</f>
        <v>1.4075286415711949</v>
      </c>
      <c r="U19" s="9">
        <f t="shared" si="3"/>
        <v>0.76923076923076916</v>
      </c>
      <c r="V19" s="5">
        <f t="shared" si="4"/>
        <v>2</v>
      </c>
    </row>
    <row r="20" spans="1:22">
      <c r="A20">
        <v>9</v>
      </c>
      <c r="B20" t="s">
        <v>51</v>
      </c>
      <c r="C20">
        <v>3</v>
      </c>
      <c r="D20">
        <v>33</v>
      </c>
      <c r="E20">
        <v>1</v>
      </c>
      <c r="F20">
        <v>11</v>
      </c>
      <c r="G20">
        <v>0</v>
      </c>
      <c r="H20">
        <v>0</v>
      </c>
      <c r="I20">
        <v>0</v>
      </c>
      <c r="J20">
        <v>0</v>
      </c>
      <c r="K20" s="9">
        <v>5</v>
      </c>
      <c r="L20" s="5">
        <v>56</v>
      </c>
      <c r="M20" s="12">
        <f>STANDARDIZE(D20,$C$8,$C$9)</f>
        <v>0.89552442370566032</v>
      </c>
      <c r="N20" s="12">
        <f>STANDARDIZE(F20,$C$8,$C$9)</f>
        <v>-0.51172824211752022</v>
      </c>
      <c r="O20" s="12">
        <f>STANDARDIZE(H20,$C$8,$C$9)</f>
        <v>-1.2153545750291106</v>
      </c>
      <c r="P20" s="12">
        <f>STANDARDIZE(J20,$C$8,$C$9)</f>
        <v>-1.2153545750291106</v>
      </c>
      <c r="Q20" s="16">
        <f>STANDARDIZE(L20,$C$8,$C$9)</f>
        <v>2.3667431197935311</v>
      </c>
      <c r="R20" s="4">
        <f>SUMXMY2($D$3:$H$3,M20:Q20)</f>
        <v>2.2831423895253682</v>
      </c>
      <c r="S20" s="9">
        <f>SUMXMY2($D$4:$H$4,M20:Q20)</f>
        <v>3.6252045826513921</v>
      </c>
      <c r="T20" s="9">
        <f>SUMXMY2($D$5:$H$5,M20:Q20)</f>
        <v>7.986906710310965</v>
      </c>
      <c r="U20" s="9">
        <f t="shared" si="3"/>
        <v>2.2831423895253682</v>
      </c>
      <c r="V20" s="5">
        <f t="shared" si="4"/>
        <v>1</v>
      </c>
    </row>
    <row r="21" spans="1:22">
      <c r="A21">
        <v>10</v>
      </c>
      <c r="B21" t="s">
        <v>55</v>
      </c>
      <c r="C21">
        <v>11</v>
      </c>
      <c r="D21">
        <v>24</v>
      </c>
      <c r="E21">
        <v>18</v>
      </c>
      <c r="F21">
        <v>40</v>
      </c>
      <c r="G21">
        <v>4</v>
      </c>
      <c r="H21">
        <v>9</v>
      </c>
      <c r="I21">
        <v>2</v>
      </c>
      <c r="J21">
        <v>4</v>
      </c>
      <c r="K21" s="9">
        <v>10</v>
      </c>
      <c r="L21" s="5">
        <v>22</v>
      </c>
      <c r="M21" s="12">
        <f>STANDARDIZE(D21,$C$8,$C$9)</f>
        <v>0.31983015132345011</v>
      </c>
      <c r="N21" s="12">
        <f>STANDARDIZE(F21,$C$8,$C$9)</f>
        <v>1.3432866355584905</v>
      </c>
      <c r="O21" s="12">
        <f>STANDARDIZE(H21,$C$8,$C$9)</f>
        <v>-0.63966030264690021</v>
      </c>
      <c r="P21" s="12">
        <f>STANDARDIZE(J21,$C$8,$C$9)</f>
        <v>-0.95949045397035038</v>
      </c>
      <c r="Q21" s="16">
        <f>STANDARDIZE(L21,$C$8,$C$9)</f>
        <v>0.19189809079407008</v>
      </c>
      <c r="R21" s="4">
        <f>SUMXMY2($D$3:$H$3,M21:Q21)</f>
        <v>7.3036006546644847</v>
      </c>
      <c r="S21" s="9">
        <f>SUMXMY2($D$4:$H$4,M21:Q21)</f>
        <v>3.1464811783960718</v>
      </c>
      <c r="T21" s="9">
        <f>SUMXMY2($D$5:$H$5,M21:Q21)</f>
        <v>2.8641571194762686E-2</v>
      </c>
      <c r="U21" s="9">
        <f t="shared" si="3"/>
        <v>2.8641571194762686E-2</v>
      </c>
      <c r="V21" s="5">
        <f t="shared" si="4"/>
        <v>3</v>
      </c>
    </row>
    <row r="22" spans="1:22">
      <c r="A22">
        <v>11</v>
      </c>
      <c r="B22" t="s">
        <v>59</v>
      </c>
      <c r="C22">
        <v>16</v>
      </c>
      <c r="D22">
        <v>16</v>
      </c>
      <c r="E22">
        <v>40</v>
      </c>
      <c r="F22">
        <v>41</v>
      </c>
      <c r="G22">
        <v>13</v>
      </c>
      <c r="H22">
        <v>13</v>
      </c>
      <c r="I22">
        <v>2</v>
      </c>
      <c r="J22">
        <v>2</v>
      </c>
      <c r="K22" s="9">
        <v>26</v>
      </c>
      <c r="L22" s="5">
        <v>27</v>
      </c>
      <c r="M22" s="12">
        <f>STANDARDIZE(D22,$C$8,$C$9)</f>
        <v>-0.19189809079407008</v>
      </c>
      <c r="N22" s="12">
        <f>STANDARDIZE(F22,$C$8,$C$9)</f>
        <v>1.4072526658231805</v>
      </c>
      <c r="O22" s="12">
        <f>STANDARDIZE(H22,$C$8,$C$9)</f>
        <v>-0.38379618158814016</v>
      </c>
      <c r="P22" s="12">
        <f>STANDARDIZE(J22,$C$8,$C$9)</f>
        <v>-1.0874225144997305</v>
      </c>
      <c r="Q22" s="16">
        <f>STANDARDIZE(L22,$C$8,$C$9)</f>
        <v>0.51172824211752022</v>
      </c>
      <c r="R22" s="4">
        <f>SUMXMY2($D$3:$H$3,M22:Q22)</f>
        <v>9.1121112929623571</v>
      </c>
      <c r="S22" s="9">
        <f>SUMXMY2($D$4:$H$4,M22:Q22)</f>
        <v>4.7013093289689039</v>
      </c>
      <c r="T22" s="9">
        <f>SUMXMY2($D$5:$H$5,M22:Q22)</f>
        <v>0.50327332242225864</v>
      </c>
      <c r="U22" s="9">
        <f t="shared" si="3"/>
        <v>0.50327332242225864</v>
      </c>
      <c r="V22" s="5">
        <f t="shared" si="4"/>
        <v>3</v>
      </c>
    </row>
    <row r="23" spans="1:22">
      <c r="A23">
        <v>12</v>
      </c>
      <c r="B23" t="s">
        <v>65</v>
      </c>
      <c r="C23">
        <v>11</v>
      </c>
      <c r="D23">
        <v>28</v>
      </c>
      <c r="E23">
        <v>0</v>
      </c>
      <c r="F23">
        <v>0</v>
      </c>
      <c r="G23">
        <v>1</v>
      </c>
      <c r="H23">
        <v>3</v>
      </c>
      <c r="I23">
        <v>0</v>
      </c>
      <c r="J23">
        <v>0</v>
      </c>
      <c r="K23" s="9">
        <v>27</v>
      </c>
      <c r="L23" s="5">
        <v>69</v>
      </c>
      <c r="M23" s="12">
        <f>STANDARDIZE(D23,$C$8,$C$9)</f>
        <v>0.57569427238221027</v>
      </c>
      <c r="N23" s="12">
        <f>STANDARDIZE(F23,$C$8,$C$9)</f>
        <v>-1.2153545750291106</v>
      </c>
      <c r="O23" s="12">
        <f>STANDARDIZE(H23,$C$8,$C$9)</f>
        <v>-1.0234564842350404</v>
      </c>
      <c r="P23" s="12">
        <f>STANDARDIZE(J23,$C$8,$C$9)</f>
        <v>-1.2153545750291106</v>
      </c>
      <c r="Q23" s="16">
        <f>STANDARDIZE(L23,$C$8,$C$9)</f>
        <v>3.1983015132345014</v>
      </c>
      <c r="R23" s="4">
        <f>SUMXMY2($D$3:$H$3,M23:Q23)</f>
        <v>5.9983633387888702</v>
      </c>
      <c r="S23" s="9">
        <f>SUMXMY2($D$4:$H$4,M23:Q23)</f>
        <v>8.8625204582651396</v>
      </c>
      <c r="T23" s="9">
        <f>SUMXMY2($D$5:$H$5,M23:Q23)</f>
        <v>14.713584288052372</v>
      </c>
      <c r="U23" s="9">
        <f t="shared" si="3"/>
        <v>5.9983633387888702</v>
      </c>
      <c r="V23" s="5">
        <f t="shared" si="4"/>
        <v>1</v>
      </c>
    </row>
    <row r="24" spans="1:22">
      <c r="A24">
        <v>13</v>
      </c>
      <c r="B24" t="s">
        <v>68</v>
      </c>
      <c r="C24">
        <v>14</v>
      </c>
      <c r="D24">
        <v>26</v>
      </c>
      <c r="E24">
        <v>6</v>
      </c>
      <c r="F24">
        <v>11</v>
      </c>
      <c r="G24">
        <v>5</v>
      </c>
      <c r="H24">
        <v>9</v>
      </c>
      <c r="I24">
        <v>1</v>
      </c>
      <c r="J24">
        <v>2</v>
      </c>
      <c r="K24" s="9">
        <v>27</v>
      </c>
      <c r="L24" s="5">
        <v>51</v>
      </c>
      <c r="M24" s="12">
        <f>STANDARDIZE(D24,$C$8,$C$9)</f>
        <v>0.44776221185283016</v>
      </c>
      <c r="N24" s="12">
        <f>STANDARDIZE(F24,$C$8,$C$9)</f>
        <v>-0.51172824211752022</v>
      </c>
      <c r="O24" s="12">
        <f>STANDARDIZE(H24,$C$8,$C$9)</f>
        <v>-0.63966030264690021</v>
      </c>
      <c r="P24" s="12">
        <f>STANDARDIZE(J24,$C$8,$C$9)</f>
        <v>-1.0874225144997305</v>
      </c>
      <c r="Q24" s="16">
        <f>STANDARDIZE(L24,$C$8,$C$9)</f>
        <v>2.0469129684700809</v>
      </c>
      <c r="R24" s="4">
        <f>SUMXMY2($D$3:$H$3,M24:Q24)</f>
        <v>2.8764320785597377</v>
      </c>
      <c r="S24" s="9">
        <f>SUMXMY2($D$4:$H$4,M24:Q24)</f>
        <v>3.3265139116202951</v>
      </c>
      <c r="T24" s="9">
        <f>SUMXMY2($D$5:$H$5,M24:Q24)</f>
        <v>6.215220949263502</v>
      </c>
      <c r="U24" s="9">
        <f t="shared" si="3"/>
        <v>2.8764320785597377</v>
      </c>
      <c r="V24" s="5">
        <f t="shared" si="4"/>
        <v>1</v>
      </c>
    </row>
    <row r="25" spans="1:22">
      <c r="A25">
        <v>14</v>
      </c>
      <c r="B25" t="s">
        <v>73</v>
      </c>
      <c r="C25">
        <v>57</v>
      </c>
      <c r="D25">
        <v>36</v>
      </c>
      <c r="E25">
        <v>17</v>
      </c>
      <c r="F25">
        <v>11</v>
      </c>
      <c r="G25">
        <v>19</v>
      </c>
      <c r="H25">
        <v>12</v>
      </c>
      <c r="I25">
        <v>8</v>
      </c>
      <c r="J25">
        <v>5</v>
      </c>
      <c r="K25" s="9">
        <v>59</v>
      </c>
      <c r="L25" s="5">
        <v>37</v>
      </c>
      <c r="M25" s="12">
        <f>STANDARDIZE(D25,$C$8,$C$9)</f>
        <v>1.0874225144997305</v>
      </c>
      <c r="N25" s="12">
        <f>STANDARDIZE(F25,$C$8,$C$9)</f>
        <v>-0.51172824211752022</v>
      </c>
      <c r="O25" s="12">
        <f>STANDARDIZE(H25,$C$8,$C$9)</f>
        <v>-0.44776221185283016</v>
      </c>
      <c r="P25" s="12">
        <f>STANDARDIZE(J25,$C$8,$C$9)</f>
        <v>-0.89552442370566032</v>
      </c>
      <c r="Q25" s="16">
        <f>STANDARDIZE(L25,$C$8,$C$9)</f>
        <v>1.1513885447644205</v>
      </c>
      <c r="R25" s="4">
        <f>SUMXMY2($D$3:$H$3,M25:Q25)</f>
        <v>1.0433715220949262</v>
      </c>
      <c r="S25" s="9">
        <f>SUMXMY2($D$4:$H$4,M25:Q25)</f>
        <v>0.99427168576104741</v>
      </c>
      <c r="T25" s="9">
        <f>SUMXMY2($D$5:$H$5,M25:Q25)</f>
        <v>4.4639934533551555</v>
      </c>
      <c r="U25" s="9">
        <f t="shared" si="3"/>
        <v>0.99427168576104741</v>
      </c>
      <c r="V25" s="5">
        <f t="shared" si="4"/>
        <v>2</v>
      </c>
    </row>
    <row r="26" spans="1:22">
      <c r="A26">
        <v>15</v>
      </c>
      <c r="B26" t="s">
        <v>79</v>
      </c>
      <c r="C26">
        <v>5</v>
      </c>
      <c r="D26">
        <v>50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9">
        <v>5</v>
      </c>
      <c r="L26" s="5">
        <v>50</v>
      </c>
      <c r="M26" s="12">
        <f>STANDARDIZE(D26,$C$8,$C$9)</f>
        <v>1.9829469382053908</v>
      </c>
      <c r="N26" s="12">
        <f>STANDARDIZE(F26,$C$8,$C$9)</f>
        <v>-1.2153545750291106</v>
      </c>
      <c r="O26" s="12">
        <f>STANDARDIZE(H26,$C$8,$C$9)</f>
        <v>-1.2153545750291106</v>
      </c>
      <c r="P26" s="12">
        <f>STANDARDIZE(J26,$C$8,$C$9)</f>
        <v>-1.2153545750291106</v>
      </c>
      <c r="Q26" s="16">
        <f>STANDARDIZE(L26,$C$8,$C$9)</f>
        <v>1.9829469382053908</v>
      </c>
      <c r="R26" s="4">
        <f>SUMXMY2($D$3:$H$3,M26:Q26)</f>
        <v>1.0474631751227494</v>
      </c>
      <c r="S26" s="9">
        <f>SUMXMY2($D$4:$H$4,M26:Q26)</f>
        <v>3.8216039279869074</v>
      </c>
      <c r="T26" s="9">
        <f>SUMXMY2($D$5:$H$5,M26:Q26)</f>
        <v>11.873977086743045</v>
      </c>
      <c r="U26" s="9">
        <f t="shared" si="3"/>
        <v>1.0474631751227494</v>
      </c>
      <c r="V26" s="5">
        <f t="shared" si="4"/>
        <v>1</v>
      </c>
    </row>
    <row r="27" spans="1:22">
      <c r="A27">
        <v>16</v>
      </c>
      <c r="B27" t="s">
        <v>82</v>
      </c>
      <c r="C27">
        <v>13</v>
      </c>
      <c r="D27">
        <v>28</v>
      </c>
      <c r="E27">
        <v>9</v>
      </c>
      <c r="F27">
        <v>20</v>
      </c>
      <c r="G27">
        <v>6</v>
      </c>
      <c r="H27">
        <v>13</v>
      </c>
      <c r="I27">
        <v>2</v>
      </c>
      <c r="J27">
        <v>4</v>
      </c>
      <c r="K27" s="9">
        <v>16</v>
      </c>
      <c r="L27" s="5">
        <v>35</v>
      </c>
      <c r="M27" s="12">
        <f>STANDARDIZE(D27,$C$8,$C$9)</f>
        <v>0.57569427238221027</v>
      </c>
      <c r="N27" s="12">
        <f>STANDARDIZE(F27,$C$8,$C$9)</f>
        <v>6.3966030264690027E-2</v>
      </c>
      <c r="O27" s="12">
        <f>STANDARDIZE(H27,$C$8,$C$9)</f>
        <v>-0.38379618158814016</v>
      </c>
      <c r="P27" s="12">
        <f>STANDARDIZE(J27,$C$8,$C$9)</f>
        <v>-0.95949045397035038</v>
      </c>
      <c r="Q27" s="16">
        <f>STANDARDIZE(L27,$C$8,$C$9)</f>
        <v>1.0234564842350404</v>
      </c>
      <c r="R27" s="4">
        <f>SUMXMY2($D$3:$H$3,M27:Q27)</f>
        <v>2.5941080196399344</v>
      </c>
      <c r="S27" s="9">
        <f>SUMXMY2($D$4:$H$4,M27:Q27)</f>
        <v>1.1865793780687397</v>
      </c>
      <c r="T27" s="9">
        <f>SUMXMY2($D$5:$H$5,M27:Q27)</f>
        <v>2.1112929623567918</v>
      </c>
      <c r="U27" s="9">
        <f t="shared" si="3"/>
        <v>1.1865793780687397</v>
      </c>
      <c r="V27" s="5">
        <f t="shared" si="4"/>
        <v>2</v>
      </c>
    </row>
    <row r="28" spans="1:22">
      <c r="A28">
        <v>17</v>
      </c>
      <c r="B28" t="s">
        <v>86</v>
      </c>
      <c r="C28">
        <v>12</v>
      </c>
      <c r="D28">
        <v>39</v>
      </c>
      <c r="E28">
        <v>4</v>
      </c>
      <c r="F28">
        <v>13</v>
      </c>
      <c r="G28">
        <v>3</v>
      </c>
      <c r="H28">
        <v>10</v>
      </c>
      <c r="I28">
        <v>2</v>
      </c>
      <c r="J28">
        <v>6</v>
      </c>
      <c r="K28" s="9">
        <v>10</v>
      </c>
      <c r="L28" s="5">
        <v>32</v>
      </c>
      <c r="M28" s="12">
        <f>STANDARDIZE(D28,$C$8,$C$9)</f>
        <v>1.2793206052938004</v>
      </c>
      <c r="N28" s="12">
        <f>STANDARDIZE(F28,$C$8,$C$9)</f>
        <v>-0.38379618158814016</v>
      </c>
      <c r="O28" s="12">
        <f>STANDARDIZE(H28,$C$8,$C$9)</f>
        <v>-0.57569427238221027</v>
      </c>
      <c r="P28" s="12">
        <f>STANDARDIZE(J28,$C$8,$C$9)</f>
        <v>-0.83155839344097038</v>
      </c>
      <c r="Q28" s="16">
        <f>STANDARDIZE(L28,$C$8,$C$9)</f>
        <v>0.83155839344097038</v>
      </c>
      <c r="R28" s="4">
        <f>SUMXMY2($D$3:$H$3,M28:Q28)</f>
        <v>0.84288052373158773</v>
      </c>
      <c r="S28" s="9">
        <f>SUMXMY2($D$4:$H$4,M28:Q28)</f>
        <v>0.48281505728314239</v>
      </c>
      <c r="T28" s="9">
        <f>SUMXMY2($D$5:$H$5,M28:Q28)</f>
        <v>3.8625204582651378</v>
      </c>
      <c r="U28" s="9">
        <f t="shared" si="3"/>
        <v>0.48281505728314239</v>
      </c>
      <c r="V28" s="5">
        <f t="shared" si="4"/>
        <v>2</v>
      </c>
    </row>
    <row r="29" spans="1:22">
      <c r="A29">
        <v>18</v>
      </c>
      <c r="B29" t="s">
        <v>92</v>
      </c>
      <c r="C29">
        <v>14</v>
      </c>
      <c r="D29">
        <v>27</v>
      </c>
      <c r="E29">
        <v>13</v>
      </c>
      <c r="F29">
        <v>25</v>
      </c>
      <c r="G29">
        <v>10</v>
      </c>
      <c r="H29">
        <v>20</v>
      </c>
      <c r="I29">
        <v>2</v>
      </c>
      <c r="J29">
        <v>4</v>
      </c>
      <c r="K29" s="9">
        <v>12</v>
      </c>
      <c r="L29" s="5">
        <v>24</v>
      </c>
      <c r="M29" s="12">
        <f>STANDARDIZE(D29,$C$8,$C$9)</f>
        <v>0.51172824211752022</v>
      </c>
      <c r="N29" s="12">
        <f>STANDARDIZE(F29,$C$8,$C$9)</f>
        <v>0.38379618158814016</v>
      </c>
      <c r="O29" s="12">
        <f>STANDARDIZE(H29,$C$8,$C$9)</f>
        <v>6.3966030264690027E-2</v>
      </c>
      <c r="P29" s="12">
        <f>STANDARDIZE(J29,$C$8,$C$9)</f>
        <v>-0.95949045397035038</v>
      </c>
      <c r="Q29" s="16">
        <f>STANDARDIZE(L29,$C$8,$C$9)</f>
        <v>0.31983015132345011</v>
      </c>
      <c r="R29" s="4">
        <f>SUMXMY2($D$3:$H$3,M29:Q29)</f>
        <v>4.8690671031096562</v>
      </c>
      <c r="S29" s="9">
        <f>SUMXMY2($D$4:$H$4,M29:Q29)</f>
        <v>2.0703764320785596</v>
      </c>
      <c r="T29" s="9">
        <f>SUMXMY2($D$5:$H$5,M29:Q29)</f>
        <v>1.4075286415711945</v>
      </c>
      <c r="U29" s="9">
        <f t="shared" si="3"/>
        <v>1.4075286415711945</v>
      </c>
      <c r="V29" s="5">
        <f t="shared" si="4"/>
        <v>3</v>
      </c>
    </row>
    <row r="30" spans="1:22">
      <c r="A30">
        <v>19</v>
      </c>
      <c r="B30" t="s">
        <v>95</v>
      </c>
      <c r="C30">
        <v>29</v>
      </c>
      <c r="D30">
        <v>48</v>
      </c>
      <c r="E30">
        <v>6</v>
      </c>
      <c r="F30">
        <v>10</v>
      </c>
      <c r="G30">
        <v>1</v>
      </c>
      <c r="H30">
        <v>2</v>
      </c>
      <c r="I30">
        <v>1</v>
      </c>
      <c r="J30">
        <v>2</v>
      </c>
      <c r="K30" s="9">
        <v>23</v>
      </c>
      <c r="L30" s="5">
        <v>38</v>
      </c>
      <c r="M30" s="12">
        <f>STANDARDIZE(D30,$C$8,$C$9)</f>
        <v>1.8550148776760107</v>
      </c>
      <c r="N30" s="12">
        <f>STANDARDIZE(F30,$C$8,$C$9)</f>
        <v>-0.57569427238221027</v>
      </c>
      <c r="O30" s="12">
        <f>STANDARDIZE(H30,$C$8,$C$9)</f>
        <v>-1.0874225144997305</v>
      </c>
      <c r="P30" s="12">
        <f>STANDARDIZE(J30,$C$8,$C$9)</f>
        <v>-1.0874225144997305</v>
      </c>
      <c r="Q30" s="16">
        <f>STANDARDIZE(L30,$C$8,$C$9)</f>
        <v>1.2153545750291106</v>
      </c>
      <c r="R30" s="4">
        <f>SUMXMY2($D$3:$H$3,M30:Q30)</f>
        <v>0</v>
      </c>
      <c r="S30" s="9">
        <f>SUMXMY2($D$4:$H$4,M30:Q30)</f>
        <v>0.94108019639934548</v>
      </c>
      <c r="T30" s="9">
        <f>SUMXMY2($D$5:$H$5,M30:Q30)</f>
        <v>6.5711947626841249</v>
      </c>
      <c r="U30" s="9">
        <f t="shared" si="3"/>
        <v>0</v>
      </c>
      <c r="V30" s="5">
        <f t="shared" si="4"/>
        <v>1</v>
      </c>
    </row>
    <row r="31" spans="1:22">
      <c r="A31">
        <v>20</v>
      </c>
      <c r="B31" t="s">
        <v>101</v>
      </c>
      <c r="C31">
        <v>6</v>
      </c>
      <c r="D31">
        <v>33</v>
      </c>
      <c r="E31">
        <v>5</v>
      </c>
      <c r="F31">
        <v>28</v>
      </c>
      <c r="G31">
        <v>1</v>
      </c>
      <c r="H31">
        <v>6</v>
      </c>
      <c r="I31">
        <v>2</v>
      </c>
      <c r="J31">
        <v>11</v>
      </c>
      <c r="K31" s="9">
        <v>4</v>
      </c>
      <c r="L31" s="5">
        <v>22</v>
      </c>
      <c r="M31" s="12">
        <f>STANDARDIZE(D31,$C$8,$C$9)</f>
        <v>0.89552442370566032</v>
      </c>
      <c r="N31" s="12">
        <f>STANDARDIZE(F31,$C$8,$C$9)</f>
        <v>0.57569427238221027</v>
      </c>
      <c r="O31" s="12">
        <f>STANDARDIZE(H31,$C$8,$C$9)</f>
        <v>-0.83155839344097038</v>
      </c>
      <c r="P31" s="12">
        <f>STANDARDIZE(J31,$C$8,$C$9)</f>
        <v>-0.51172824211752022</v>
      </c>
      <c r="Q31" s="16">
        <f>STANDARDIZE(L31,$C$8,$C$9)</f>
        <v>0.19189809079407008</v>
      </c>
      <c r="R31" s="4">
        <f>SUMXMY2($D$3:$H$3,M31:Q31)</f>
        <v>3.6906710310965627</v>
      </c>
      <c r="S31" s="9">
        <f>SUMXMY2($D$4:$H$4,M31:Q31)</f>
        <v>1.1292962356792144</v>
      </c>
      <c r="T31" s="9">
        <f>SUMXMY2($D$5:$H$5,M31:Q31)</f>
        <v>0.99018003273322397</v>
      </c>
      <c r="U31" s="9">
        <f t="shared" si="3"/>
        <v>0.99018003273322397</v>
      </c>
      <c r="V31" s="5">
        <f t="shared" si="4"/>
        <v>3</v>
      </c>
    </row>
    <row r="32" spans="1:22">
      <c r="A32">
        <v>21</v>
      </c>
      <c r="B32" t="s">
        <v>106</v>
      </c>
      <c r="C32">
        <v>13</v>
      </c>
      <c r="D32">
        <v>25</v>
      </c>
      <c r="E32">
        <v>20</v>
      </c>
      <c r="F32">
        <v>39</v>
      </c>
      <c r="G32">
        <v>4</v>
      </c>
      <c r="H32">
        <v>8</v>
      </c>
      <c r="I32">
        <v>2</v>
      </c>
      <c r="J32">
        <v>4</v>
      </c>
      <c r="K32" s="9">
        <v>12</v>
      </c>
      <c r="L32" s="5">
        <v>24</v>
      </c>
      <c r="M32" s="12">
        <f>STANDARDIZE(D32,$C$8,$C$9)</f>
        <v>0.38379618158814016</v>
      </c>
      <c r="N32" s="12">
        <f>STANDARDIZE(F32,$C$8,$C$9)</f>
        <v>1.2793206052938004</v>
      </c>
      <c r="O32" s="12">
        <f>STANDARDIZE(H32,$C$8,$C$9)</f>
        <v>-0.70362633291159027</v>
      </c>
      <c r="P32" s="12">
        <f>STANDARDIZE(J32,$C$8,$C$9)</f>
        <v>-0.95949045397035038</v>
      </c>
      <c r="Q32" s="16">
        <f>STANDARDIZE(L32,$C$8,$C$9)</f>
        <v>0.31983015132345011</v>
      </c>
      <c r="R32" s="4">
        <f>SUMXMY2($D$3:$H$3,M32:Q32)</f>
        <v>6.5711947626841249</v>
      </c>
      <c r="S32" s="9">
        <f>SUMXMY2($D$4:$H$4,M32:Q32)</f>
        <v>2.7086743044189845</v>
      </c>
      <c r="T32" s="9">
        <f>SUMXMY2($D$5:$H$5,M32:Q32)</f>
        <v>0</v>
      </c>
      <c r="U32" s="9">
        <f t="shared" si="3"/>
        <v>0</v>
      </c>
      <c r="V32" s="5">
        <f t="shared" si="4"/>
        <v>3</v>
      </c>
    </row>
  </sheetData>
  <mergeCells count="5">
    <mergeCell ref="C10:D10"/>
    <mergeCell ref="E10:F10"/>
    <mergeCell ref="G10:H10"/>
    <mergeCell ref="I10:J10"/>
    <mergeCell ref="K10:L10"/>
  </mergeCells>
  <phoneticPr fontId="18" type="noConversion"/>
  <conditionalFormatting sqref="A12:V32">
    <cfRule type="expression" dxfId="4" priority="3">
      <formula>$V12=3</formula>
    </cfRule>
    <cfRule type="expression" dxfId="3" priority="2">
      <formula>$V12=2</formula>
    </cfRule>
    <cfRule type="expression" dxfId="2" priority="1">
      <formula>$V12=1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6"/>
  <cols>
    <col min="1" max="1" width="44.6640625" bestFit="1" customWidth="1"/>
    <col min="2" max="2" width="9" bestFit="1" customWidth="1"/>
    <col min="3" max="3" width="11.33203125" bestFit="1" customWidth="1"/>
    <col min="4" max="4" width="9" bestFit="1" customWidth="1"/>
    <col min="5" max="5" width="19.5" bestFit="1" customWidth="1"/>
  </cols>
  <sheetData>
    <row r="1" spans="1:5">
      <c r="A1" t="s">
        <v>111</v>
      </c>
    </row>
    <row r="2" spans="1:5">
      <c r="E2" t="s">
        <v>1</v>
      </c>
    </row>
    <row r="3" spans="1:5">
      <c r="A3" t="s">
        <v>2</v>
      </c>
      <c r="B3" t="s">
        <v>3</v>
      </c>
      <c r="C3" t="s">
        <v>4</v>
      </c>
      <c r="D3" t="s">
        <v>5</v>
      </c>
    </row>
    <row r="4" spans="1:5">
      <c r="E4" t="s">
        <v>6</v>
      </c>
    </row>
    <row r="5" spans="1:5">
      <c r="A5" t="s">
        <v>7</v>
      </c>
      <c r="B5" t="s">
        <v>7</v>
      </c>
      <c r="C5" t="s">
        <v>7</v>
      </c>
      <c r="D5" t="s">
        <v>7</v>
      </c>
      <c r="E5" t="s">
        <v>7</v>
      </c>
    </row>
    <row r="6" spans="1:5">
      <c r="A6" t="s">
        <v>112</v>
      </c>
      <c r="B6" t="s">
        <v>113</v>
      </c>
      <c r="C6" t="s">
        <v>88</v>
      </c>
      <c r="D6" t="s">
        <v>11</v>
      </c>
      <c r="E6" t="s">
        <v>114</v>
      </c>
    </row>
    <row r="7" spans="1:5">
      <c r="A7" t="s">
        <v>115</v>
      </c>
      <c r="B7" t="s">
        <v>116</v>
      </c>
      <c r="C7" t="s">
        <v>15</v>
      </c>
      <c r="D7" t="s">
        <v>117</v>
      </c>
      <c r="E7" t="s">
        <v>118</v>
      </c>
    </row>
    <row r="8" spans="1:5">
      <c r="A8" t="s">
        <v>119</v>
      </c>
      <c r="B8" t="s">
        <v>120</v>
      </c>
      <c r="C8" t="s">
        <v>121</v>
      </c>
      <c r="D8" t="s">
        <v>122</v>
      </c>
      <c r="E8" t="s">
        <v>123</v>
      </c>
    </row>
    <row r="9" spans="1:5">
      <c r="A9" t="s">
        <v>124</v>
      </c>
      <c r="B9" t="s">
        <v>125</v>
      </c>
      <c r="C9" t="s">
        <v>126</v>
      </c>
      <c r="D9" t="s">
        <v>48</v>
      </c>
      <c r="E9" t="s">
        <v>30</v>
      </c>
    </row>
    <row r="10" spans="1:5">
      <c r="A10" t="s">
        <v>127</v>
      </c>
      <c r="B10" t="s">
        <v>108</v>
      </c>
      <c r="C10" t="s">
        <v>128</v>
      </c>
      <c r="D10" t="s">
        <v>35</v>
      </c>
      <c r="E10" t="s">
        <v>129</v>
      </c>
    </row>
    <row r="11" spans="1:5">
      <c r="A11" t="s">
        <v>130</v>
      </c>
      <c r="B11" t="s">
        <v>39</v>
      </c>
      <c r="C11" t="s">
        <v>41</v>
      </c>
      <c r="D11" t="s">
        <v>41</v>
      </c>
      <c r="E11" t="s">
        <v>131</v>
      </c>
    </row>
    <row r="12" spans="1:5">
      <c r="A12" t="s">
        <v>132</v>
      </c>
      <c r="B12" t="s">
        <v>44</v>
      </c>
      <c r="C12" t="s">
        <v>44</v>
      </c>
      <c r="D12" t="s">
        <v>44</v>
      </c>
      <c r="E12" t="s">
        <v>45</v>
      </c>
    </row>
    <row r="13" spans="1:5">
      <c r="A13" t="s">
        <v>133</v>
      </c>
      <c r="B13" t="s">
        <v>134</v>
      </c>
      <c r="C13" t="s">
        <v>135</v>
      </c>
      <c r="D13" t="s">
        <v>29</v>
      </c>
      <c r="E13" t="s">
        <v>50</v>
      </c>
    </row>
    <row r="14" spans="1:5">
      <c r="A14" t="s">
        <v>136</v>
      </c>
      <c r="B14" t="s">
        <v>53</v>
      </c>
      <c r="C14" t="s">
        <v>44</v>
      </c>
      <c r="D14" t="s">
        <v>44</v>
      </c>
      <c r="E14" t="s">
        <v>54</v>
      </c>
    </row>
    <row r="15" spans="1:5">
      <c r="A15" t="s">
        <v>137</v>
      </c>
      <c r="B15" t="s">
        <v>138</v>
      </c>
      <c r="C15" t="s">
        <v>139</v>
      </c>
      <c r="D15" t="s">
        <v>139</v>
      </c>
      <c r="E15" t="s">
        <v>140</v>
      </c>
    </row>
    <row r="16" spans="1:5">
      <c r="A16" t="s">
        <v>141</v>
      </c>
      <c r="B16" t="s">
        <v>142</v>
      </c>
      <c r="C16" t="s">
        <v>143</v>
      </c>
      <c r="D16" t="s">
        <v>144</v>
      </c>
      <c r="E16" t="s">
        <v>145</v>
      </c>
    </row>
    <row r="17" spans="1:5">
      <c r="A17" t="s">
        <v>146</v>
      </c>
      <c r="B17" t="s">
        <v>44</v>
      </c>
      <c r="C17" t="s">
        <v>41</v>
      </c>
      <c r="D17" t="s">
        <v>44</v>
      </c>
      <c r="E17" t="s">
        <v>67</v>
      </c>
    </row>
    <row r="18" spans="1:5">
      <c r="A18" t="s">
        <v>147</v>
      </c>
      <c r="B18" t="s">
        <v>148</v>
      </c>
      <c r="C18" t="s">
        <v>149</v>
      </c>
      <c r="D18" t="s">
        <v>44</v>
      </c>
      <c r="E18" t="s">
        <v>150</v>
      </c>
    </row>
    <row r="19" spans="1:5">
      <c r="A19" t="s">
        <v>151</v>
      </c>
      <c r="B19" t="s">
        <v>152</v>
      </c>
      <c r="C19" t="s">
        <v>153</v>
      </c>
      <c r="D19" t="s">
        <v>77</v>
      </c>
      <c r="E19" t="s">
        <v>154</v>
      </c>
    </row>
    <row r="20" spans="1:5">
      <c r="A20" t="s">
        <v>155</v>
      </c>
      <c r="B20" t="s">
        <v>44</v>
      </c>
      <c r="C20" t="s">
        <v>44</v>
      </c>
      <c r="D20" t="s">
        <v>44</v>
      </c>
      <c r="E20" t="s">
        <v>81</v>
      </c>
    </row>
    <row r="21" spans="1:5">
      <c r="A21" t="s">
        <v>156</v>
      </c>
      <c r="B21" t="s">
        <v>40</v>
      </c>
      <c r="C21" t="s">
        <v>157</v>
      </c>
      <c r="D21" t="s">
        <v>41</v>
      </c>
      <c r="E21" t="s">
        <v>158</v>
      </c>
    </row>
    <row r="22" spans="1:5">
      <c r="A22" t="s">
        <v>159</v>
      </c>
      <c r="B22" t="s">
        <v>88</v>
      </c>
      <c r="C22" t="s">
        <v>89</v>
      </c>
      <c r="D22" t="s">
        <v>160</v>
      </c>
      <c r="E22" t="s">
        <v>91</v>
      </c>
    </row>
    <row r="23" spans="1:5">
      <c r="A23" t="s">
        <v>161</v>
      </c>
      <c r="B23" t="s">
        <v>108</v>
      </c>
      <c r="C23" t="s">
        <v>129</v>
      </c>
      <c r="D23" t="s">
        <v>35</v>
      </c>
      <c r="E23" t="s">
        <v>129</v>
      </c>
    </row>
    <row r="24" spans="1:5">
      <c r="A24" t="s">
        <v>162</v>
      </c>
      <c r="B24" t="s">
        <v>70</v>
      </c>
      <c r="C24" t="s">
        <v>99</v>
      </c>
      <c r="D24" t="s">
        <v>98</v>
      </c>
      <c r="E24" t="s">
        <v>100</v>
      </c>
    </row>
    <row r="25" spans="1:5">
      <c r="A25" t="s">
        <v>163</v>
      </c>
      <c r="B25" t="s">
        <v>164</v>
      </c>
      <c r="C25" t="s">
        <v>104</v>
      </c>
      <c r="D25" t="s">
        <v>104</v>
      </c>
      <c r="E25" t="s">
        <v>165</v>
      </c>
    </row>
    <row r="26" spans="1:5">
      <c r="A26" t="s">
        <v>166</v>
      </c>
      <c r="B26" t="s">
        <v>167</v>
      </c>
      <c r="C26" t="s">
        <v>128</v>
      </c>
      <c r="D26" t="s">
        <v>99</v>
      </c>
      <c r="E2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tabula-Career-Outcome-ADA-Table</vt:lpstr>
      <vt:lpstr>Sector_Ten</vt:lpstr>
      <vt:lpstr>Sector_Five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2020-02-25T02:49:39Z</dcterms:created>
  <dcterms:modified xsi:type="dcterms:W3CDTF">2020-02-25T02:49:39Z</dcterms:modified>
</cp:coreProperties>
</file>